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435"/>
  </bookViews>
  <sheets>
    <sheet name="CRONOGRAMA FÍSICO FINANCEIRO" sheetId="6" r:id="rId1"/>
  </sheets>
  <calcPr calcId="145621"/>
</workbook>
</file>

<file path=xl/calcChain.xml><?xml version="1.0" encoding="utf-8"?>
<calcChain xmlns="http://schemas.openxmlformats.org/spreadsheetml/2006/main">
  <c r="F80" i="6" l="1"/>
  <c r="F79" i="6"/>
  <c r="F78" i="6"/>
  <c r="F75" i="6"/>
  <c r="F76" i="6" s="1"/>
  <c r="F74" i="6"/>
  <c r="F73" i="6"/>
  <c r="F70" i="6"/>
  <c r="F71" i="6" s="1"/>
  <c r="F69" i="6"/>
  <c r="F68" i="6"/>
  <c r="F65" i="6"/>
  <c r="F66" i="6" s="1"/>
  <c r="F64" i="6"/>
  <c r="F63" i="6"/>
  <c r="F60" i="6"/>
  <c r="F61" i="6" s="1"/>
  <c r="F59" i="6"/>
  <c r="F58" i="6"/>
  <c r="F54" i="6"/>
  <c r="F53" i="6"/>
  <c r="F52" i="6"/>
  <c r="F49" i="6"/>
  <c r="F50" i="6" s="1"/>
  <c r="F48" i="6"/>
  <c r="F45" i="6"/>
  <c r="F44" i="6"/>
  <c r="F43" i="6"/>
  <c r="F42" i="6"/>
  <c r="F41" i="6"/>
  <c r="F40" i="6"/>
  <c r="F46" i="6" s="1"/>
  <c r="E36" i="6"/>
  <c r="F36" i="6" s="1"/>
  <c r="F35" i="6"/>
  <c r="E34" i="6"/>
  <c r="F34" i="6" s="1"/>
  <c r="F30" i="6"/>
  <c r="E30" i="6"/>
  <c r="F29" i="6"/>
  <c r="F28" i="6"/>
  <c r="F27" i="6"/>
  <c r="F31" i="6" s="1"/>
  <c r="E27" i="6"/>
  <c r="E23" i="6"/>
  <c r="F23" i="6" s="1"/>
  <c r="F22" i="6"/>
  <c r="E21" i="6"/>
  <c r="F21" i="6" s="1"/>
  <c r="F24" i="6" s="1"/>
  <c r="F16" i="6"/>
  <c r="F15" i="6"/>
  <c r="F17" i="6" s="1"/>
  <c r="E12" i="6"/>
  <c r="F12" i="6" s="1"/>
  <c r="F11" i="6"/>
  <c r="F10" i="6"/>
  <c r="E9" i="6"/>
  <c r="F9" i="6" s="1"/>
  <c r="F55" i="6" l="1"/>
  <c r="F37" i="6"/>
  <c r="F81" i="6"/>
  <c r="F13" i="6"/>
  <c r="F18" i="6" s="1"/>
  <c r="F83" i="6" l="1"/>
</calcChain>
</file>

<file path=xl/sharedStrings.xml><?xml version="1.0" encoding="utf-8"?>
<sst xmlns="http://schemas.openxmlformats.org/spreadsheetml/2006/main" count="178" uniqueCount="113">
  <si>
    <t>Item</t>
  </si>
  <si>
    <t>Descrição</t>
  </si>
  <si>
    <t>1.1</t>
  </si>
  <si>
    <t>1.2</t>
  </si>
  <si>
    <t>2.1</t>
  </si>
  <si>
    <t>Total</t>
  </si>
  <si>
    <t>Quant.</t>
  </si>
  <si>
    <t>unid.</t>
  </si>
  <si>
    <t>Unid.</t>
  </si>
  <si>
    <t>3.1</t>
  </si>
  <si>
    <t>4.1</t>
  </si>
  <si>
    <t>5.1</t>
  </si>
  <si>
    <t>5.2</t>
  </si>
  <si>
    <t>5.3</t>
  </si>
  <si>
    <t>6.1</t>
  </si>
  <si>
    <t>6.2</t>
  </si>
  <si>
    <t>6.3</t>
  </si>
  <si>
    <t>6.4</t>
  </si>
  <si>
    <t>EVENTO</t>
  </si>
  <si>
    <t>PREÇO (R$)</t>
  </si>
  <si>
    <t>Meses</t>
  </si>
  <si>
    <t>Unitário</t>
  </si>
  <si>
    <t>BARRAGEM BORTOLAN</t>
  </si>
  <si>
    <t>MEDIDOR TRIORTOGONAL DE JUNTA</t>
  </si>
  <si>
    <t>1.1.1</t>
  </si>
  <si>
    <t>Medidor triortogonal de junta completo</t>
  </si>
  <si>
    <t>1.1.2</t>
  </si>
  <si>
    <t>Relógio comparador com calibrador, campo de leitura 10 mm e sensibilidade de 0,001mm</t>
  </si>
  <si>
    <t>1.1.3</t>
  </si>
  <si>
    <t>Peça de cobertura do medidores</t>
  </si>
  <si>
    <t>1.1.4</t>
  </si>
  <si>
    <t>Instalação, teste, comissionamento e toda logística necessária</t>
  </si>
  <si>
    <t>SUBTOTAL ITEM 1.1</t>
  </si>
  <si>
    <t>PINO DE RECALQUE</t>
  </si>
  <si>
    <t>1.2.1</t>
  </si>
  <si>
    <t>Pino de recalque convencional em aço inox e base galvanizada</t>
  </si>
  <si>
    <t>1.2.2</t>
  </si>
  <si>
    <t>Instalação dos pinos</t>
  </si>
  <si>
    <t>SUBTOTAL ITEM 1.2</t>
  </si>
  <si>
    <t>SUBTOTAL ITEM 1</t>
  </si>
  <si>
    <t>UHE Eng. Pedro Affonso Junqueira - ANTAS I</t>
  </si>
  <si>
    <t>2.1.1</t>
  </si>
  <si>
    <t>2.1.2</t>
  </si>
  <si>
    <t>2.1.3</t>
  </si>
  <si>
    <t>SUBTOTAL ITEM 2</t>
  </si>
  <si>
    <t>UHE Walther Rossi - ANTAS II</t>
  </si>
  <si>
    <t>3.1.1</t>
  </si>
  <si>
    <t>3.1.2</t>
  </si>
  <si>
    <t>3.1.3</t>
  </si>
  <si>
    <t>Plataforma para leitura</t>
  </si>
  <si>
    <t>3.1.4</t>
  </si>
  <si>
    <t>SUBTOTAL ITEM 3</t>
  </si>
  <si>
    <t>PCH Padre Carlos - ROLADOR</t>
  </si>
  <si>
    <t>4.1.1</t>
  </si>
  <si>
    <t>4.1.2</t>
  </si>
  <si>
    <t>4.1.3</t>
  </si>
  <si>
    <t>SUBTOTAL ITEM 4</t>
  </si>
  <si>
    <t>REPRESA SATURNINO DE BRITO</t>
  </si>
  <si>
    <t>MARCOS DE REFERÊNCIA E LEITURA</t>
  </si>
  <si>
    <t>5.1.1</t>
  </si>
  <si>
    <t>Escavação manual</t>
  </si>
  <si>
    <t>m³</t>
  </si>
  <si>
    <t>5.1.2</t>
  </si>
  <si>
    <t>Barra de aço Ø1" x 1,55m (6,17 kg)</t>
  </si>
  <si>
    <t>5.1.3</t>
  </si>
  <si>
    <t>Tubo de concreto sem bolsa Ø50cm x 1,0m</t>
  </si>
  <si>
    <t>5.1.4</t>
  </si>
  <si>
    <t>Tubo de aço galvanizado Ø3" x 1,10m</t>
  </si>
  <si>
    <t>5.1.5</t>
  </si>
  <si>
    <t>Tampão galvanizado Ø3"</t>
  </si>
  <si>
    <t>5.1.6</t>
  </si>
  <si>
    <t>Concreto fck=9 MPA</t>
  </si>
  <si>
    <t>SUBTOTAL ITEM 5.1</t>
  </si>
  <si>
    <t>5.2.1</t>
  </si>
  <si>
    <t>5.2.2</t>
  </si>
  <si>
    <t>SUBTOTAL ITEM 5.2</t>
  </si>
  <si>
    <t>RÉGUAS LIMNIMÉTRICAS</t>
  </si>
  <si>
    <t>5.3.1</t>
  </si>
  <si>
    <t>Fornecimento e instalação de réguas limnimétricas em chapa de PVC 100x20cm</t>
  </si>
  <si>
    <t>conj.</t>
  </si>
  <si>
    <t>5.3.2</t>
  </si>
  <si>
    <t xml:space="preserve">Fornecimento e instalação de mourão de concreto para apoio das réguas </t>
  </si>
  <si>
    <t>SUBTOTAL ITEM 5.3</t>
  </si>
  <si>
    <t>SUBTOTAL ITEM 5</t>
  </si>
  <si>
    <t>MONITORAMENTO DAS INSTRUMENTAÇÕES</t>
  </si>
  <si>
    <t>6.1.1</t>
  </si>
  <si>
    <t>Medidor Triortogonal de Junta (6 unidades)</t>
  </si>
  <si>
    <t>leituras</t>
  </si>
  <si>
    <t>6.1.2</t>
  </si>
  <si>
    <t>Pino de Recalque (3 unidades)</t>
  </si>
  <si>
    <t>6.1.3</t>
  </si>
  <si>
    <t>Elaboração de Relatório Mensal</t>
  </si>
  <si>
    <t>SUBTOTAL ITEM 6.1</t>
  </si>
  <si>
    <t>6.2.1</t>
  </si>
  <si>
    <t>Medidor Triortogonal de Junta (4 unidades)</t>
  </si>
  <si>
    <t>6.2.2</t>
  </si>
  <si>
    <t>Pino de Recalque (4 unidades)</t>
  </si>
  <si>
    <t>6.2.3</t>
  </si>
  <si>
    <t>SUBTOTAL ITEM 6.2</t>
  </si>
  <si>
    <t>6.3.1</t>
  </si>
  <si>
    <t>6.3.2</t>
  </si>
  <si>
    <t>6.3.3</t>
  </si>
  <si>
    <t>SUBTOTAL ITEM 6.3</t>
  </si>
  <si>
    <t>6.4.1</t>
  </si>
  <si>
    <t>6.4.2</t>
  </si>
  <si>
    <t>6.4.3</t>
  </si>
  <si>
    <t>SUBTOTAL ITEM 6.4</t>
  </si>
  <si>
    <t>6.5</t>
  </si>
  <si>
    <t>6.5.1</t>
  </si>
  <si>
    <t>Pino de Recalque (6 unidades)</t>
  </si>
  <si>
    <t>6.5.2</t>
  </si>
  <si>
    <t>SUBTOTAL ITEM 6.5</t>
  </si>
  <si>
    <t>SUBTOTAL ITEM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</si>
</sst>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/yyyy"/>
    <numFmt numFmtId="166" formatCode="_(* #,##0.00_);_(* \(#,##0.00\);_(* \-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b/>
      <u val="singleAccounting"/>
      <sz val="10"/>
      <name val="Calibri"/>
      <family val="2"/>
      <scheme val="minor"/>
    </font>
    <font>
      <b/>
      <u val="singleAccounting"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9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vertical="center"/>
    </xf>
    <xf numFmtId="3" fontId="6" fillId="7" borderId="9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4" fontId="6" fillId="7" borderId="9" xfId="0" applyNumberFormat="1" applyFont="1" applyFill="1" applyBorder="1" applyAlignment="1">
      <alignment horizontal="right" vertical="center"/>
    </xf>
    <xf numFmtId="4" fontId="6" fillId="7" borderId="9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7" borderId="8" xfId="0" applyNumberFormat="1" applyFont="1" applyFill="1" applyBorder="1" applyAlignment="1">
      <alignment vertical="center"/>
    </xf>
    <xf numFmtId="4" fontId="6" fillId="7" borderId="6" xfId="0" applyNumberFormat="1" applyFont="1" applyFill="1" applyBorder="1" applyAlignment="1">
      <alignment vertical="center"/>
    </xf>
    <xf numFmtId="0" fontId="6" fillId="0" borderId="10" xfId="2" applyFont="1" applyBorder="1" applyAlignment="1">
      <alignment horizontal="left" vertical="center"/>
    </xf>
    <xf numFmtId="0" fontId="6" fillId="0" borderId="2" xfId="2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/>
    </xf>
    <xf numFmtId="166" fontId="6" fillId="0" borderId="2" xfId="1" applyNumberFormat="1" applyFont="1" applyFill="1" applyBorder="1" applyAlignment="1">
      <alignment vertical="center"/>
    </xf>
    <xf numFmtId="166" fontId="6" fillId="0" borderId="2" xfId="1" applyNumberFormat="1" applyFont="1" applyBorder="1" applyAlignment="1">
      <alignment vertical="center"/>
    </xf>
    <xf numFmtId="166" fontId="6" fillId="8" borderId="1" xfId="1" applyNumberFormat="1" applyFont="1" applyFill="1" applyBorder="1" applyAlignment="1">
      <alignment vertical="center"/>
    </xf>
    <xf numFmtId="166" fontId="6" fillId="0" borderId="1" xfId="1" applyNumberFormat="1" applyFont="1" applyBorder="1" applyAlignment="1">
      <alignment vertical="center"/>
    </xf>
    <xf numFmtId="166" fontId="6" fillId="0" borderId="8" xfId="1" applyNumberFormat="1" applyFont="1" applyBorder="1" applyAlignment="1">
      <alignment vertical="center"/>
    </xf>
    <xf numFmtId="166" fontId="6" fillId="0" borderId="6" xfId="1" applyNumberFormat="1" applyFont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vertical="center"/>
    </xf>
    <xf numFmtId="166" fontId="6" fillId="0" borderId="8" xfId="1" applyNumberFormat="1" applyFont="1" applyFill="1" applyBorder="1" applyAlignment="1">
      <alignment vertical="center"/>
    </xf>
    <xf numFmtId="166" fontId="6" fillId="0" borderId="6" xfId="1" applyNumberFormat="1" applyFont="1" applyFill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vertical="center"/>
    </xf>
    <xf numFmtId="166" fontId="5" fillId="0" borderId="1" xfId="1" applyNumberFormat="1" applyFont="1" applyBorder="1" applyAlignment="1">
      <alignment vertical="center"/>
    </xf>
    <xf numFmtId="166" fontId="5" fillId="0" borderId="8" xfId="1" applyNumberFormat="1" applyFont="1" applyBorder="1" applyAlignment="1">
      <alignment vertical="center"/>
    </xf>
    <xf numFmtId="166" fontId="5" fillId="0" borderId="6" xfId="1" applyNumberFormat="1" applyFont="1" applyBorder="1" applyAlignment="1">
      <alignment vertical="center"/>
    </xf>
    <xf numFmtId="0" fontId="5" fillId="7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vertical="center"/>
    </xf>
    <xf numFmtId="3" fontId="6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4" fontId="6" fillId="7" borderId="2" xfId="0" applyNumberFormat="1" applyFont="1" applyFill="1" applyBorder="1" applyAlignment="1">
      <alignment horizontal="right" vertical="center"/>
    </xf>
    <xf numFmtId="4" fontId="6" fillId="7" borderId="2" xfId="0" applyNumberFormat="1" applyFont="1" applyFill="1" applyBorder="1" applyAlignment="1">
      <alignment vertical="center"/>
    </xf>
    <xf numFmtId="166" fontId="9" fillId="0" borderId="2" xfId="1" applyNumberFormat="1" applyFont="1" applyBorder="1" applyAlignment="1">
      <alignment vertical="center"/>
    </xf>
    <xf numFmtId="166" fontId="9" fillId="0" borderId="1" xfId="1" applyNumberFormat="1" applyFont="1" applyBorder="1" applyAlignment="1">
      <alignment vertical="center"/>
    </xf>
    <xf numFmtId="166" fontId="9" fillId="0" borderId="8" xfId="1" applyNumberFormat="1" applyFont="1" applyBorder="1" applyAlignment="1">
      <alignment vertical="center"/>
    </xf>
    <xf numFmtId="166" fontId="9" fillId="0" borderId="6" xfId="1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166" fontId="6" fillId="8" borderId="8" xfId="1" applyNumberFormat="1" applyFont="1" applyFill="1" applyBorder="1" applyAlignment="1">
      <alignment vertical="center"/>
    </xf>
    <xf numFmtId="166" fontId="5" fillId="8" borderId="1" xfId="1" applyNumberFormat="1" applyFont="1" applyFill="1" applyBorder="1" applyAlignment="1">
      <alignment vertical="center"/>
    </xf>
    <xf numFmtId="166" fontId="5" fillId="8" borderId="8" xfId="1" applyNumberFormat="1" applyFont="1" applyFill="1" applyBorder="1" applyAlignment="1">
      <alignment vertical="center"/>
    </xf>
    <xf numFmtId="0" fontId="6" fillId="0" borderId="3" xfId="2" applyFont="1" applyBorder="1" applyAlignment="1">
      <alignment horizontal="left" vertical="center"/>
    </xf>
    <xf numFmtId="0" fontId="5" fillId="0" borderId="3" xfId="2" applyFont="1" applyBorder="1" applyAlignment="1">
      <alignment horizontal="right" vertical="center"/>
    </xf>
    <xf numFmtId="0" fontId="6" fillId="0" borderId="12" xfId="2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166" fontId="6" fillId="0" borderId="3" xfId="1" applyNumberFormat="1" applyFont="1" applyBorder="1" applyAlignment="1">
      <alignment vertical="center"/>
    </xf>
    <xf numFmtId="166" fontId="9" fillId="0" borderId="3" xfId="1" applyNumberFormat="1" applyFont="1" applyBorder="1" applyAlignment="1">
      <alignment vertical="center"/>
    </xf>
    <xf numFmtId="166" fontId="6" fillId="8" borderId="6" xfId="1" applyNumberFormat="1" applyFont="1" applyFill="1" applyBorder="1" applyAlignment="1">
      <alignment vertical="center"/>
    </xf>
    <xf numFmtId="0" fontId="6" fillId="0" borderId="13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3" fontId="10" fillId="6" borderId="1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223633</xdr:colOff>
      <xdr:row>0</xdr:row>
      <xdr:rowOff>140804</xdr:rowOff>
    </xdr:from>
    <xdr:to>
      <xdr:col>1</xdr:col>
      <xdr:colOff>744972</xdr:colOff>
      <xdr:row>2</xdr:row>
      <xdr:rowOff>82826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68E30AC-38EB-49AE-A5ED-50CA494AF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633" y="140804"/>
          <a:ext cx="864239" cy="332547"/>
        </a:xfrm>
        <a:prstGeom prst="rect">
          <a:avLst/>
        </a:prstGeom>
      </xdr:spPr>
    </xdr:pic>
    <xdr:clientData/>
  </xdr:twoCellAnchor>
  <xdr:twoCellAnchor>
    <xdr:from>
      <xdr:col>1</xdr:col>
      <xdr:colOff>2749825</xdr:colOff>
      <xdr:row>0</xdr:row>
      <xdr:rowOff>8283</xdr:rowOff>
    </xdr:from>
    <xdr:to>
      <xdr:col>8</xdr:col>
      <xdr:colOff>588064</xdr:colOff>
      <xdr:row>2</xdr:row>
      <xdr:rowOff>173935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62A40365-BC83-4A7B-BD84-9073412E57CD}"/>
            </a:ext>
          </a:extLst>
        </xdr:cNvPr>
        <xdr:cNvSpPr txBox="1"/>
      </xdr:nvSpPr>
      <xdr:spPr>
        <a:xfrm>
          <a:off x="3092725" y="8283"/>
          <a:ext cx="3991389" cy="55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/>
            <a:t>ANEXO XII</a:t>
          </a:r>
        </a:p>
        <a:p>
          <a:pPr algn="ctr"/>
          <a:r>
            <a:rPr lang="pt-BR" sz="1200" b="1" baseline="0"/>
            <a:t> Cronograma Físico Financeiro</a:t>
          </a:r>
          <a:endParaRPr lang="pt-B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3"/>
  <sheetViews>
    <sheetView showGridLines="0" tabSelected="1" workbookViewId="0">
      <selection activeCell="Q2" sqref="Q2"/>
    </sheetView>
  </sheetViews>
  <sheetFormatPr defaultRowHeight="12.75" x14ac:dyDescent="0.25"/>
  <cols>
    <col min="1" max="1" width="4.85546875" style="16" bestFit="1" customWidth="1"/>
    <col min="2" max="2" width="74" style="16" bestFit="1" customWidth="1"/>
    <col min="3" max="3" width="6.28515625" style="16" bestFit="1" customWidth="1"/>
    <col min="4" max="4" width="7.140625" style="93" bestFit="1" customWidth="1"/>
    <col min="5" max="5" width="9" style="16" bestFit="1" customWidth="1"/>
    <col min="6" max="6" width="11.5703125" style="16" bestFit="1" customWidth="1"/>
    <col min="7" max="7" width="1.28515625" style="16" customWidth="1"/>
    <col min="8" max="75" width="2.7109375" style="16" customWidth="1"/>
    <col min="76" max="16384" width="9.140625" style="16"/>
  </cols>
  <sheetData>
    <row r="1" spans="1:71" s="1" customFormat="1" ht="15" customHeight="1" x14ac:dyDescent="0.25">
      <c r="A1" s="6"/>
      <c r="C1" s="8"/>
      <c r="D1" s="8"/>
      <c r="E1" s="8"/>
      <c r="F1" s="8"/>
      <c r="H1" s="2"/>
      <c r="I1" s="2"/>
      <c r="J1" s="2"/>
      <c r="K1" s="2"/>
      <c r="L1" s="2"/>
      <c r="M1" s="2"/>
      <c r="N1" s="2"/>
      <c r="O1" s="2"/>
    </row>
    <row r="2" spans="1:71" s="3" customFormat="1" ht="15.75" customHeight="1" x14ac:dyDescent="0.25">
      <c r="A2" s="7"/>
      <c r="B2" s="9"/>
      <c r="C2" s="9"/>
      <c r="D2" s="9"/>
      <c r="E2" s="9"/>
      <c r="F2" s="9"/>
      <c r="G2" s="4"/>
      <c r="H2" s="4"/>
      <c r="I2" s="4"/>
      <c r="J2" s="4"/>
      <c r="K2" s="4"/>
      <c r="L2" s="4"/>
      <c r="M2" s="4"/>
      <c r="N2" s="4"/>
      <c r="O2" s="4"/>
    </row>
    <row r="3" spans="1:71" s="1" customFormat="1" ht="15" x14ac:dyDescent="0.25">
      <c r="A3" s="6"/>
      <c r="E3" s="2"/>
      <c r="F3" s="5"/>
      <c r="H3" s="5"/>
      <c r="I3" s="5"/>
      <c r="J3" s="5"/>
      <c r="K3" s="5"/>
      <c r="L3" s="5"/>
      <c r="M3" s="5"/>
      <c r="N3" s="5"/>
      <c r="O3" s="5"/>
    </row>
    <row r="4" spans="1:71" x14ac:dyDescent="0.25">
      <c r="A4" s="10" t="s">
        <v>18</v>
      </c>
      <c r="B4" s="10"/>
      <c r="C4" s="10"/>
      <c r="D4" s="10"/>
      <c r="E4" s="11" t="s">
        <v>19</v>
      </c>
      <c r="F4" s="11"/>
      <c r="G4" s="12"/>
      <c r="H4" s="13" t="s">
        <v>20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5"/>
    </row>
    <row r="5" spans="1:71" ht="15" customHeight="1" x14ac:dyDescent="0.25">
      <c r="A5" s="17" t="s">
        <v>0</v>
      </c>
      <c r="B5" s="17" t="s">
        <v>1</v>
      </c>
      <c r="C5" s="17" t="s">
        <v>6</v>
      </c>
      <c r="D5" s="17" t="s">
        <v>8</v>
      </c>
      <c r="E5" s="17" t="s">
        <v>21</v>
      </c>
      <c r="F5" s="17" t="s">
        <v>5</v>
      </c>
      <c r="G5" s="12"/>
      <c r="H5" s="18">
        <v>1</v>
      </c>
      <c r="I5" s="19"/>
      <c r="J5" s="19"/>
      <c r="K5" s="20"/>
      <c r="L5" s="18">
        <v>2</v>
      </c>
      <c r="M5" s="19"/>
      <c r="N5" s="19"/>
      <c r="O5" s="20"/>
      <c r="P5" s="18">
        <v>3</v>
      </c>
      <c r="Q5" s="19"/>
      <c r="R5" s="19"/>
      <c r="S5" s="20"/>
      <c r="T5" s="18">
        <v>4</v>
      </c>
      <c r="U5" s="19"/>
      <c r="V5" s="19"/>
      <c r="W5" s="20"/>
      <c r="X5" s="21">
        <v>5</v>
      </c>
      <c r="Y5" s="22"/>
      <c r="Z5" s="22"/>
      <c r="AA5" s="23"/>
      <c r="AB5" s="21">
        <v>6</v>
      </c>
      <c r="AC5" s="22"/>
      <c r="AD5" s="22"/>
      <c r="AE5" s="23"/>
      <c r="AF5" s="21">
        <v>7</v>
      </c>
      <c r="AG5" s="22"/>
      <c r="AH5" s="22"/>
      <c r="AI5" s="23"/>
      <c r="AJ5" s="21">
        <v>8</v>
      </c>
      <c r="AK5" s="22"/>
      <c r="AL5" s="22"/>
      <c r="AM5" s="23"/>
      <c r="AN5" s="21">
        <v>9</v>
      </c>
      <c r="AO5" s="22"/>
      <c r="AP5" s="22"/>
      <c r="AQ5" s="23"/>
      <c r="AR5" s="21">
        <v>10</v>
      </c>
      <c r="AS5" s="22"/>
      <c r="AT5" s="22"/>
      <c r="AU5" s="23"/>
      <c r="AV5" s="21">
        <v>11</v>
      </c>
      <c r="AW5" s="22"/>
      <c r="AX5" s="22"/>
      <c r="AY5" s="23"/>
      <c r="AZ5" s="21">
        <v>12</v>
      </c>
      <c r="BA5" s="22"/>
      <c r="BB5" s="22"/>
      <c r="BC5" s="23"/>
      <c r="BD5" s="21">
        <v>13</v>
      </c>
      <c r="BE5" s="22"/>
      <c r="BF5" s="22"/>
      <c r="BG5" s="23"/>
      <c r="BH5" s="21">
        <v>14</v>
      </c>
      <c r="BI5" s="22"/>
      <c r="BJ5" s="22"/>
      <c r="BK5" s="23"/>
      <c r="BL5" s="21">
        <v>15</v>
      </c>
      <c r="BM5" s="22"/>
      <c r="BN5" s="22"/>
      <c r="BO5" s="23"/>
      <c r="BP5" s="21">
        <v>16</v>
      </c>
      <c r="BQ5" s="22"/>
      <c r="BR5" s="22"/>
      <c r="BS5" s="23"/>
    </row>
    <row r="6" spans="1:71" ht="6.75" customHeight="1" x14ac:dyDescent="0.25">
      <c r="A6" s="24"/>
      <c r="B6" s="25"/>
      <c r="C6" s="25"/>
      <c r="D6" s="25"/>
      <c r="E6" s="25"/>
      <c r="F6" s="25"/>
      <c r="G6" s="12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</row>
    <row r="7" spans="1:71" x14ac:dyDescent="0.25">
      <c r="A7" s="26">
        <v>1</v>
      </c>
      <c r="B7" s="27" t="s">
        <v>22</v>
      </c>
      <c r="C7" s="28"/>
      <c r="D7" s="28"/>
      <c r="E7" s="28"/>
      <c r="F7" s="28"/>
      <c r="G7" s="12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31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2" t="s">
        <v>2</v>
      </c>
      <c r="B8" s="33" t="s">
        <v>23</v>
      </c>
      <c r="C8" s="34"/>
      <c r="D8" s="35"/>
      <c r="E8" s="36"/>
      <c r="F8" s="37"/>
      <c r="G8" s="12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9"/>
      <c r="X8" s="40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</row>
    <row r="9" spans="1:71" x14ac:dyDescent="0.25">
      <c r="A9" s="41" t="s">
        <v>24</v>
      </c>
      <c r="B9" s="42" t="s">
        <v>25</v>
      </c>
      <c r="C9" s="43">
        <v>4</v>
      </c>
      <c r="D9" s="44" t="s">
        <v>7</v>
      </c>
      <c r="E9" s="45">
        <f>(3200+2000)/2</f>
        <v>2600</v>
      </c>
      <c r="F9" s="46">
        <f>C9*E9</f>
        <v>10400</v>
      </c>
      <c r="G9" s="12"/>
      <c r="H9" s="47"/>
      <c r="I9" s="47"/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  <c r="X9" s="50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</row>
    <row r="10" spans="1:71" x14ac:dyDescent="0.25">
      <c r="A10" s="41" t="s">
        <v>26</v>
      </c>
      <c r="B10" s="51" t="s">
        <v>27</v>
      </c>
      <c r="C10" s="52">
        <v>1</v>
      </c>
      <c r="D10" s="53" t="s">
        <v>7</v>
      </c>
      <c r="E10" s="45">
        <v>1540</v>
      </c>
      <c r="F10" s="45">
        <f t="shared" ref="F10:F12" si="0">C10*E10</f>
        <v>1540</v>
      </c>
      <c r="G10" s="12"/>
      <c r="H10" s="47"/>
      <c r="I10" s="47"/>
      <c r="J10" s="47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56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</row>
    <row r="11" spans="1:71" x14ac:dyDescent="0.25">
      <c r="A11" s="41" t="s">
        <v>28</v>
      </c>
      <c r="B11" s="42" t="s">
        <v>29</v>
      </c>
      <c r="C11" s="57">
        <v>4</v>
      </c>
      <c r="D11" s="44" t="s">
        <v>7</v>
      </c>
      <c r="E11" s="46">
        <v>400</v>
      </c>
      <c r="F11" s="46">
        <f t="shared" si="0"/>
        <v>1600</v>
      </c>
      <c r="G11" s="12"/>
      <c r="H11" s="47"/>
      <c r="I11" s="47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9"/>
      <c r="X11" s="50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</row>
    <row r="12" spans="1:71" x14ac:dyDescent="0.25">
      <c r="A12" s="41" t="s">
        <v>30</v>
      </c>
      <c r="B12" s="42" t="s">
        <v>31</v>
      </c>
      <c r="C12" s="57">
        <v>4</v>
      </c>
      <c r="D12" s="44" t="s">
        <v>7</v>
      </c>
      <c r="E12" s="46">
        <f>850+291.8</f>
        <v>1141.8</v>
      </c>
      <c r="F12" s="46">
        <f t="shared" si="0"/>
        <v>4567.2</v>
      </c>
      <c r="G12" s="12"/>
      <c r="H12" s="48"/>
      <c r="I12" s="47"/>
      <c r="J12" s="47"/>
      <c r="K12" s="4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9"/>
      <c r="X12" s="50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</row>
    <row r="13" spans="1:71" x14ac:dyDescent="0.25">
      <c r="A13" s="58"/>
      <c r="B13" s="59" t="s">
        <v>32</v>
      </c>
      <c r="C13" s="60"/>
      <c r="D13" s="61"/>
      <c r="E13" s="62"/>
      <c r="F13" s="62">
        <f>SUM(F9:F12)</f>
        <v>18107.2</v>
      </c>
      <c r="G13" s="12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4"/>
      <c r="X13" s="65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</row>
    <row r="14" spans="1:71" x14ac:dyDescent="0.25">
      <c r="A14" s="66" t="s">
        <v>3</v>
      </c>
      <c r="B14" s="67" t="s">
        <v>33</v>
      </c>
      <c r="C14" s="68"/>
      <c r="D14" s="69"/>
      <c r="E14" s="70"/>
      <c r="F14" s="71"/>
      <c r="G14" s="12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/>
      <c r="X14" s="40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x14ac:dyDescent="0.25">
      <c r="A15" s="58" t="s">
        <v>34</v>
      </c>
      <c r="B15" s="42" t="s">
        <v>35</v>
      </c>
      <c r="C15" s="57">
        <v>3</v>
      </c>
      <c r="D15" s="44" t="s">
        <v>7</v>
      </c>
      <c r="E15" s="46">
        <v>31.45</v>
      </c>
      <c r="F15" s="46">
        <f t="shared" ref="F15:F16" si="1">C15*E15</f>
        <v>94.35</v>
      </c>
      <c r="G15" s="12"/>
      <c r="H15" s="47"/>
      <c r="I15" s="48"/>
      <c r="J15" s="47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50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</row>
    <row r="16" spans="1:71" x14ac:dyDescent="0.25">
      <c r="A16" s="58" t="s">
        <v>36</v>
      </c>
      <c r="B16" s="42" t="s">
        <v>37</v>
      </c>
      <c r="C16" s="43">
        <v>3</v>
      </c>
      <c r="D16" s="44" t="s">
        <v>7</v>
      </c>
      <c r="E16" s="46">
        <v>80</v>
      </c>
      <c r="F16" s="46">
        <f t="shared" si="1"/>
        <v>240</v>
      </c>
      <c r="G16" s="12"/>
      <c r="H16" s="48"/>
      <c r="I16" s="48"/>
      <c r="J16" s="47"/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50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</row>
    <row r="17" spans="1:71" x14ac:dyDescent="0.25">
      <c r="A17" s="58"/>
      <c r="B17" s="59" t="s">
        <v>38</v>
      </c>
      <c r="C17" s="60"/>
      <c r="D17" s="61"/>
      <c r="E17" s="62"/>
      <c r="F17" s="62">
        <f>SUM(F15:F16)</f>
        <v>334.35</v>
      </c>
      <c r="G17" s="1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4"/>
      <c r="X17" s="65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</row>
    <row r="18" spans="1:71" ht="15" x14ac:dyDescent="0.25">
      <c r="A18" s="58"/>
      <c r="B18" s="59" t="s">
        <v>39</v>
      </c>
      <c r="C18" s="60"/>
      <c r="D18" s="61"/>
      <c r="E18" s="62"/>
      <c r="F18" s="72">
        <f>F13+F17</f>
        <v>18441.55</v>
      </c>
      <c r="G18" s="1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4"/>
      <c r="X18" s="75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</row>
    <row r="19" spans="1:71" x14ac:dyDescent="0.25">
      <c r="A19" s="26">
        <v>2</v>
      </c>
      <c r="B19" s="27" t="s">
        <v>40</v>
      </c>
      <c r="C19" s="28"/>
      <c r="D19" s="28"/>
      <c r="E19" s="28"/>
      <c r="F19" s="28"/>
      <c r="G19" s="12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31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2" t="s">
        <v>4</v>
      </c>
      <c r="B20" s="33" t="s">
        <v>23</v>
      </c>
      <c r="C20" s="34"/>
      <c r="D20" s="35"/>
      <c r="E20" s="36"/>
      <c r="F20" s="37"/>
      <c r="G20" s="12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40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</row>
    <row r="21" spans="1:71" x14ac:dyDescent="0.25">
      <c r="A21" s="41" t="s">
        <v>41</v>
      </c>
      <c r="B21" s="42" t="s">
        <v>25</v>
      </c>
      <c r="C21" s="43">
        <v>5</v>
      </c>
      <c r="D21" s="44" t="s">
        <v>7</v>
      </c>
      <c r="E21" s="45">
        <f>(3200+2000)/2</f>
        <v>2600</v>
      </c>
      <c r="F21" s="46">
        <f>C21*E21</f>
        <v>13000</v>
      </c>
      <c r="G21" s="12"/>
      <c r="H21" s="47"/>
      <c r="I21" s="48"/>
      <c r="J21" s="54"/>
      <c r="K21" s="76"/>
      <c r="L21" s="47"/>
      <c r="M21" s="47"/>
      <c r="N21" s="47"/>
      <c r="O21" s="48"/>
      <c r="P21" s="48"/>
      <c r="Q21" s="48"/>
      <c r="R21" s="48"/>
      <c r="S21" s="48"/>
      <c r="T21" s="48"/>
      <c r="U21" s="48"/>
      <c r="V21" s="48"/>
      <c r="W21" s="49"/>
      <c r="X21" s="50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</row>
    <row r="22" spans="1:71" x14ac:dyDescent="0.25">
      <c r="A22" s="41" t="s">
        <v>42</v>
      </c>
      <c r="B22" s="42" t="s">
        <v>29</v>
      </c>
      <c r="C22" s="57">
        <v>5</v>
      </c>
      <c r="D22" s="44" t="s">
        <v>7</v>
      </c>
      <c r="E22" s="46">
        <v>150</v>
      </c>
      <c r="F22" s="46">
        <f t="shared" ref="F22:F23" si="2">C22*E22</f>
        <v>750</v>
      </c>
      <c r="G22" s="12"/>
      <c r="H22" s="47"/>
      <c r="I22" s="48"/>
      <c r="J22" s="54"/>
      <c r="K22" s="76"/>
      <c r="L22" s="47"/>
      <c r="M22" s="47"/>
      <c r="N22" s="47"/>
      <c r="O22" s="48"/>
      <c r="P22" s="48"/>
      <c r="Q22" s="48"/>
      <c r="R22" s="48"/>
      <c r="S22" s="48"/>
      <c r="T22" s="48"/>
      <c r="U22" s="48"/>
      <c r="V22" s="48"/>
      <c r="W22" s="49"/>
      <c r="X22" s="50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</row>
    <row r="23" spans="1:71" x14ac:dyDescent="0.25">
      <c r="A23" s="41" t="s">
        <v>43</v>
      </c>
      <c r="B23" s="42" t="s">
        <v>31</v>
      </c>
      <c r="C23" s="57">
        <v>5</v>
      </c>
      <c r="D23" s="44" t="s">
        <v>7</v>
      </c>
      <c r="E23" s="46">
        <f>850+291.8</f>
        <v>1141.8</v>
      </c>
      <c r="F23" s="46">
        <f t="shared" si="2"/>
        <v>5709</v>
      </c>
      <c r="G23" s="12"/>
      <c r="H23" s="48"/>
      <c r="I23" s="48"/>
      <c r="J23" s="54"/>
      <c r="K23" s="76"/>
      <c r="L23" s="54"/>
      <c r="M23" s="54"/>
      <c r="N23" s="47"/>
      <c r="O23" s="48"/>
      <c r="P23" s="48"/>
      <c r="Q23" s="48"/>
      <c r="R23" s="48"/>
      <c r="S23" s="48"/>
      <c r="T23" s="48"/>
      <c r="U23" s="48"/>
      <c r="V23" s="48"/>
      <c r="W23" s="49"/>
      <c r="X23" s="50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</row>
    <row r="24" spans="1:71" ht="15" x14ac:dyDescent="0.25">
      <c r="A24" s="58"/>
      <c r="B24" s="59" t="s">
        <v>44</v>
      </c>
      <c r="C24" s="60"/>
      <c r="D24" s="61"/>
      <c r="E24" s="62"/>
      <c r="F24" s="72">
        <f>SUM(F21:F23)</f>
        <v>19459</v>
      </c>
      <c r="G24" s="12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75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</row>
    <row r="25" spans="1:71" x14ac:dyDescent="0.25">
      <c r="A25" s="26">
        <v>3</v>
      </c>
      <c r="B25" s="27" t="s">
        <v>45</v>
      </c>
      <c r="C25" s="28"/>
      <c r="D25" s="28"/>
      <c r="E25" s="28"/>
      <c r="F25" s="28"/>
      <c r="G25" s="12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1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x14ac:dyDescent="0.25">
      <c r="A26" s="32" t="s">
        <v>9</v>
      </c>
      <c r="B26" s="33" t="s">
        <v>23</v>
      </c>
      <c r="C26" s="34"/>
      <c r="D26" s="35"/>
      <c r="E26" s="36"/>
      <c r="F26" s="37"/>
      <c r="G26" s="12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40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</row>
    <row r="27" spans="1:71" x14ac:dyDescent="0.25">
      <c r="A27" s="41" t="s">
        <v>46</v>
      </c>
      <c r="B27" s="42" t="s">
        <v>25</v>
      </c>
      <c r="C27" s="43">
        <v>3</v>
      </c>
      <c r="D27" s="44" t="s">
        <v>7</v>
      </c>
      <c r="E27" s="45">
        <f>(3200+2000)/2</f>
        <v>2600</v>
      </c>
      <c r="F27" s="46">
        <f>C27*E27</f>
        <v>7800</v>
      </c>
      <c r="G27" s="12"/>
      <c r="H27" s="47"/>
      <c r="I27" s="48"/>
      <c r="J27" s="48"/>
      <c r="K27" s="48"/>
      <c r="L27" s="54"/>
      <c r="M27" s="47"/>
      <c r="N27" s="47"/>
      <c r="O27" s="47"/>
      <c r="P27" s="48"/>
      <c r="Q27" s="48"/>
      <c r="R27" s="48"/>
      <c r="S27" s="48"/>
      <c r="T27" s="48"/>
      <c r="U27" s="48"/>
      <c r="V27" s="48"/>
      <c r="W27" s="49"/>
      <c r="X27" s="50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</row>
    <row r="28" spans="1:71" x14ac:dyDescent="0.25">
      <c r="A28" s="41" t="s">
        <v>47</v>
      </c>
      <c r="B28" s="42" t="s">
        <v>29</v>
      </c>
      <c r="C28" s="57">
        <v>3</v>
      </c>
      <c r="D28" s="44" t="s">
        <v>7</v>
      </c>
      <c r="E28" s="46">
        <v>150</v>
      </c>
      <c r="F28" s="46">
        <f t="shared" ref="F28:F30" si="3">C28*E28</f>
        <v>450</v>
      </c>
      <c r="G28" s="12"/>
      <c r="H28" s="47"/>
      <c r="I28" s="48"/>
      <c r="J28" s="48"/>
      <c r="K28" s="48"/>
      <c r="L28" s="54"/>
      <c r="M28" s="47"/>
      <c r="N28" s="47"/>
      <c r="O28" s="47"/>
      <c r="P28" s="48"/>
      <c r="Q28" s="48"/>
      <c r="R28" s="48"/>
      <c r="S28" s="48"/>
      <c r="T28" s="48"/>
      <c r="U28" s="48"/>
      <c r="V28" s="48"/>
      <c r="W28" s="49"/>
      <c r="X28" s="50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</row>
    <row r="29" spans="1:71" x14ac:dyDescent="0.25">
      <c r="A29" s="41" t="s">
        <v>48</v>
      </c>
      <c r="B29" s="42" t="s">
        <v>49</v>
      </c>
      <c r="C29" s="57">
        <v>1</v>
      </c>
      <c r="D29" s="44" t="s">
        <v>7</v>
      </c>
      <c r="E29" s="46">
        <v>600</v>
      </c>
      <c r="F29" s="46">
        <f t="shared" si="3"/>
        <v>600</v>
      </c>
      <c r="G29" s="12"/>
      <c r="H29" s="47"/>
      <c r="I29" s="48"/>
      <c r="J29" s="48"/>
      <c r="K29" s="48"/>
      <c r="L29" s="54"/>
      <c r="M29" s="47"/>
      <c r="N29" s="47"/>
      <c r="O29" s="47"/>
      <c r="P29" s="48"/>
      <c r="Q29" s="48"/>
      <c r="R29" s="48"/>
      <c r="S29" s="48"/>
      <c r="T29" s="48"/>
      <c r="U29" s="48"/>
      <c r="V29" s="48"/>
      <c r="W29" s="49"/>
      <c r="X29" s="50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</row>
    <row r="30" spans="1:71" x14ac:dyDescent="0.25">
      <c r="A30" s="41" t="s">
        <v>50</v>
      </c>
      <c r="B30" s="42" t="s">
        <v>31</v>
      </c>
      <c r="C30" s="57">
        <v>3</v>
      </c>
      <c r="D30" s="44" t="s">
        <v>7</v>
      </c>
      <c r="E30" s="46">
        <f>850+291.8</f>
        <v>1141.8</v>
      </c>
      <c r="F30" s="46">
        <f t="shared" si="3"/>
        <v>3425.3999999999996</v>
      </c>
      <c r="G30" s="12"/>
      <c r="H30" s="48"/>
      <c r="I30" s="48"/>
      <c r="J30" s="48"/>
      <c r="K30" s="48"/>
      <c r="L30" s="54"/>
      <c r="M30" s="54"/>
      <c r="N30" s="54"/>
      <c r="O30" s="47"/>
      <c r="P30" s="48"/>
      <c r="Q30" s="48"/>
      <c r="R30" s="48"/>
      <c r="S30" s="48"/>
      <c r="T30" s="48"/>
      <c r="U30" s="48"/>
      <c r="V30" s="48"/>
      <c r="W30" s="49"/>
      <c r="X30" s="50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</row>
    <row r="31" spans="1:71" ht="15" x14ac:dyDescent="0.25">
      <c r="A31" s="58"/>
      <c r="B31" s="59" t="s">
        <v>51</v>
      </c>
      <c r="C31" s="60"/>
      <c r="D31" s="61"/>
      <c r="E31" s="62"/>
      <c r="F31" s="72">
        <f>SUM(F27:F30)</f>
        <v>12275.4</v>
      </c>
      <c r="G31" s="1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4"/>
      <c r="X31" s="75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</row>
    <row r="32" spans="1:71" x14ac:dyDescent="0.25">
      <c r="A32" s="26">
        <v>4</v>
      </c>
      <c r="B32" s="27" t="s">
        <v>52</v>
      </c>
      <c r="C32" s="28"/>
      <c r="D32" s="28"/>
      <c r="E32" s="28"/>
      <c r="F32" s="28"/>
      <c r="G32" s="12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31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2" t="s">
        <v>10</v>
      </c>
      <c r="B33" s="33" t="s">
        <v>23</v>
      </c>
      <c r="C33" s="34"/>
      <c r="D33" s="35"/>
      <c r="E33" s="36"/>
      <c r="F33" s="37"/>
      <c r="G33" s="12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40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</row>
    <row r="34" spans="1:71" x14ac:dyDescent="0.25">
      <c r="A34" s="41" t="s">
        <v>53</v>
      </c>
      <c r="B34" s="42" t="s">
        <v>25</v>
      </c>
      <c r="C34" s="43">
        <v>7</v>
      </c>
      <c r="D34" s="44" t="s">
        <v>7</v>
      </c>
      <c r="E34" s="45">
        <f>(3200+2000)/2</f>
        <v>2600</v>
      </c>
      <c r="F34" s="46">
        <f>C34*E34</f>
        <v>18200</v>
      </c>
      <c r="G34" s="12"/>
      <c r="H34" s="47"/>
      <c r="I34" s="48"/>
      <c r="J34" s="48"/>
      <c r="K34" s="48"/>
      <c r="L34" s="48"/>
      <c r="M34" s="48"/>
      <c r="N34" s="48"/>
      <c r="O34" s="48"/>
      <c r="P34" s="47"/>
      <c r="Q34" s="47"/>
      <c r="R34" s="47"/>
      <c r="S34" s="48"/>
      <c r="T34" s="48"/>
      <c r="U34" s="48"/>
      <c r="V34" s="48"/>
      <c r="W34" s="49"/>
      <c r="X34" s="50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</row>
    <row r="35" spans="1:71" x14ac:dyDescent="0.25">
      <c r="A35" s="41" t="s">
        <v>54</v>
      </c>
      <c r="B35" s="42" t="s">
        <v>29</v>
      </c>
      <c r="C35" s="57">
        <v>7</v>
      </c>
      <c r="D35" s="44" t="s">
        <v>7</v>
      </c>
      <c r="E35" s="46">
        <v>150</v>
      </c>
      <c r="F35" s="46">
        <f t="shared" ref="F35:F36" si="4">C35*E35</f>
        <v>1050</v>
      </c>
      <c r="G35" s="12"/>
      <c r="H35" s="47"/>
      <c r="I35" s="48"/>
      <c r="J35" s="48"/>
      <c r="K35" s="48"/>
      <c r="L35" s="48"/>
      <c r="M35" s="48"/>
      <c r="N35" s="48"/>
      <c r="O35" s="48"/>
      <c r="P35" s="47"/>
      <c r="Q35" s="47"/>
      <c r="R35" s="47"/>
      <c r="S35" s="48"/>
      <c r="T35" s="48"/>
      <c r="U35" s="48"/>
      <c r="V35" s="48"/>
      <c r="W35" s="49"/>
      <c r="X35" s="50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</row>
    <row r="36" spans="1:71" x14ac:dyDescent="0.25">
      <c r="A36" s="41" t="s">
        <v>55</v>
      </c>
      <c r="B36" s="42" t="s">
        <v>31</v>
      </c>
      <c r="C36" s="57">
        <v>7</v>
      </c>
      <c r="D36" s="44" t="s">
        <v>7</v>
      </c>
      <c r="E36" s="46">
        <f>850+291.8</f>
        <v>1141.8</v>
      </c>
      <c r="F36" s="46">
        <f t="shared" si="4"/>
        <v>7992.5999999999995</v>
      </c>
      <c r="G36" s="12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7"/>
      <c r="S36" s="47"/>
      <c r="T36" s="47"/>
      <c r="U36" s="48"/>
      <c r="V36" s="48"/>
      <c r="W36" s="49"/>
      <c r="X36" s="50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</row>
    <row r="37" spans="1:71" ht="15" x14ac:dyDescent="0.25">
      <c r="A37" s="58"/>
      <c r="B37" s="59" t="s">
        <v>56</v>
      </c>
      <c r="C37" s="60"/>
      <c r="D37" s="61"/>
      <c r="E37" s="62"/>
      <c r="F37" s="72">
        <f>SUM(F34:F36)</f>
        <v>27242.6</v>
      </c>
      <c r="G37" s="1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4"/>
      <c r="X37" s="75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</row>
    <row r="38" spans="1:71" x14ac:dyDescent="0.25">
      <c r="A38" s="26">
        <v>5</v>
      </c>
      <c r="B38" s="27" t="s">
        <v>57</v>
      </c>
      <c r="C38" s="28"/>
      <c r="D38" s="28"/>
      <c r="E38" s="28"/>
      <c r="F38" s="28"/>
      <c r="G38" s="1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31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2" t="s">
        <v>11</v>
      </c>
      <c r="B39" s="33" t="s">
        <v>58</v>
      </c>
      <c r="C39" s="34"/>
      <c r="D39" s="35"/>
      <c r="E39" s="36"/>
      <c r="F39" s="37"/>
      <c r="G39" s="12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40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</row>
    <row r="40" spans="1:71" x14ac:dyDescent="0.25">
      <c r="A40" s="41" t="s">
        <v>59</v>
      </c>
      <c r="B40" s="42" t="s">
        <v>60</v>
      </c>
      <c r="C40" s="43">
        <v>0.8</v>
      </c>
      <c r="D40" s="44" t="s">
        <v>61</v>
      </c>
      <c r="E40" s="45">
        <v>276.95999999999998</v>
      </c>
      <c r="F40" s="46">
        <f>C40*E40</f>
        <v>221.56799999999998</v>
      </c>
      <c r="G40" s="12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7"/>
      <c r="U40" s="47"/>
      <c r="V40" s="47"/>
      <c r="W40" s="55"/>
      <c r="X40" s="50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</row>
    <row r="41" spans="1:71" x14ac:dyDescent="0.25">
      <c r="A41" s="41" t="s">
        <v>62</v>
      </c>
      <c r="B41" s="42" t="s">
        <v>63</v>
      </c>
      <c r="C41" s="43">
        <v>2</v>
      </c>
      <c r="D41" s="44" t="s">
        <v>7</v>
      </c>
      <c r="E41" s="45">
        <v>74.900000000000006</v>
      </c>
      <c r="F41" s="46">
        <f t="shared" ref="F41:F45" si="5">C41*E41</f>
        <v>149.80000000000001</v>
      </c>
      <c r="G41" s="12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7"/>
      <c r="V41" s="47"/>
      <c r="W41" s="49"/>
      <c r="X41" s="50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</row>
    <row r="42" spans="1:71" x14ac:dyDescent="0.25">
      <c r="A42" s="41" t="s">
        <v>64</v>
      </c>
      <c r="B42" s="42" t="s">
        <v>65</v>
      </c>
      <c r="C42" s="43">
        <v>2</v>
      </c>
      <c r="D42" s="44" t="s">
        <v>7</v>
      </c>
      <c r="E42" s="45">
        <v>298.52999999999997</v>
      </c>
      <c r="F42" s="46">
        <f t="shared" si="5"/>
        <v>597.05999999999995</v>
      </c>
      <c r="G42" s="12"/>
      <c r="H42" s="47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7"/>
      <c r="V42" s="47"/>
      <c r="W42" s="49"/>
      <c r="X42" s="50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</row>
    <row r="43" spans="1:71" x14ac:dyDescent="0.25">
      <c r="A43" s="41" t="s">
        <v>66</v>
      </c>
      <c r="B43" s="42" t="s">
        <v>67</v>
      </c>
      <c r="C43" s="43">
        <v>2</v>
      </c>
      <c r="D43" s="44" t="s">
        <v>7</v>
      </c>
      <c r="E43" s="45">
        <v>115.22</v>
      </c>
      <c r="F43" s="46">
        <f t="shared" si="5"/>
        <v>230.44</v>
      </c>
      <c r="G43" s="12"/>
      <c r="H43" s="47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7"/>
      <c r="V43" s="47"/>
      <c r="W43" s="49"/>
      <c r="X43" s="50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</row>
    <row r="44" spans="1:71" x14ac:dyDescent="0.25">
      <c r="A44" s="41" t="s">
        <v>68</v>
      </c>
      <c r="B44" s="42" t="s">
        <v>69</v>
      </c>
      <c r="C44" s="43">
        <v>2</v>
      </c>
      <c r="D44" s="44" t="s">
        <v>7</v>
      </c>
      <c r="E44" s="45">
        <v>45.99</v>
      </c>
      <c r="F44" s="46">
        <f t="shared" si="5"/>
        <v>91.98</v>
      </c>
      <c r="G44" s="12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7"/>
      <c r="V44" s="47"/>
      <c r="W44" s="49"/>
      <c r="X44" s="50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</row>
    <row r="45" spans="1:71" x14ac:dyDescent="0.25">
      <c r="A45" s="41" t="s">
        <v>70</v>
      </c>
      <c r="B45" s="77" t="s">
        <v>71</v>
      </c>
      <c r="C45" s="57">
        <v>0.5</v>
      </c>
      <c r="D45" s="44" t="s">
        <v>61</v>
      </c>
      <c r="E45" s="45">
        <v>430.84</v>
      </c>
      <c r="F45" s="46">
        <f t="shared" si="5"/>
        <v>215.42</v>
      </c>
      <c r="G45" s="12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7"/>
      <c r="V45" s="47"/>
      <c r="W45" s="78"/>
      <c r="X45" s="50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</row>
    <row r="46" spans="1:71" x14ac:dyDescent="0.25">
      <c r="A46" s="58"/>
      <c r="B46" s="59" t="s">
        <v>72</v>
      </c>
      <c r="C46" s="60"/>
      <c r="D46" s="61"/>
      <c r="E46" s="62"/>
      <c r="F46" s="62">
        <f>SUM(F40:F45)</f>
        <v>1506.268</v>
      </c>
      <c r="G46" s="1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  <c r="X46" s="65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</row>
    <row r="47" spans="1:71" x14ac:dyDescent="0.25">
      <c r="A47" s="66" t="s">
        <v>12</v>
      </c>
      <c r="B47" s="67" t="s">
        <v>33</v>
      </c>
      <c r="C47" s="68"/>
      <c r="D47" s="69"/>
      <c r="E47" s="70"/>
      <c r="F47" s="71"/>
      <c r="G47" s="12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40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</row>
    <row r="48" spans="1:71" x14ac:dyDescent="0.25">
      <c r="A48" s="58" t="s">
        <v>73</v>
      </c>
      <c r="B48" s="42" t="s">
        <v>35</v>
      </c>
      <c r="C48" s="57">
        <v>6</v>
      </c>
      <c r="D48" s="44" t="s">
        <v>7</v>
      </c>
      <c r="E48" s="46">
        <v>31.45</v>
      </c>
      <c r="F48" s="46">
        <f t="shared" ref="F48:F49" si="6">C48*E48</f>
        <v>188.7</v>
      </c>
      <c r="G48" s="12"/>
      <c r="H48" s="47"/>
      <c r="I48" s="48"/>
      <c r="J48" s="48"/>
      <c r="K48" s="48"/>
      <c r="L48" s="48"/>
      <c r="M48" s="48"/>
      <c r="N48" s="48"/>
      <c r="O48" s="63"/>
      <c r="P48" s="63"/>
      <c r="Q48" s="63"/>
      <c r="R48" s="63"/>
      <c r="S48" s="63"/>
      <c r="T48" s="63"/>
      <c r="U48" s="63"/>
      <c r="V48" s="79"/>
      <c r="W48" s="80"/>
      <c r="X48" s="65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</row>
    <row r="49" spans="1:71" x14ac:dyDescent="0.25">
      <c r="A49" s="58" t="s">
        <v>74</v>
      </c>
      <c r="B49" s="42" t="s">
        <v>37</v>
      </c>
      <c r="C49" s="43">
        <v>6</v>
      </c>
      <c r="D49" s="44" t="s">
        <v>7</v>
      </c>
      <c r="E49" s="46">
        <v>80</v>
      </c>
      <c r="F49" s="46">
        <f t="shared" si="6"/>
        <v>480</v>
      </c>
      <c r="G49" s="12"/>
      <c r="H49" s="47"/>
      <c r="I49" s="48"/>
      <c r="J49" s="48"/>
      <c r="K49" s="48"/>
      <c r="L49" s="48"/>
      <c r="M49" s="48"/>
      <c r="N49" s="48"/>
      <c r="O49" s="63"/>
      <c r="P49" s="63"/>
      <c r="Q49" s="63"/>
      <c r="R49" s="63"/>
      <c r="S49" s="63"/>
      <c r="T49" s="63"/>
      <c r="U49" s="63"/>
      <c r="V49" s="79"/>
      <c r="W49" s="80"/>
      <c r="X49" s="65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</row>
    <row r="50" spans="1:71" x14ac:dyDescent="0.25">
      <c r="A50" s="58"/>
      <c r="B50" s="59" t="s">
        <v>75</v>
      </c>
      <c r="C50" s="60"/>
      <c r="D50" s="61"/>
      <c r="E50" s="62"/>
      <c r="F50" s="62">
        <f>SUM(F48:F49)</f>
        <v>668.7</v>
      </c>
      <c r="G50" s="1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5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</row>
    <row r="51" spans="1:71" x14ac:dyDescent="0.25">
      <c r="A51" s="66" t="s">
        <v>13</v>
      </c>
      <c r="B51" s="67" t="s">
        <v>76</v>
      </c>
      <c r="C51" s="68"/>
      <c r="D51" s="69"/>
      <c r="E51" s="70"/>
      <c r="F51" s="71"/>
      <c r="G51" s="12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9"/>
      <c r="X51" s="40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</row>
    <row r="52" spans="1:71" x14ac:dyDescent="0.25">
      <c r="A52" s="58" t="s">
        <v>77</v>
      </c>
      <c r="B52" s="42" t="s">
        <v>78</v>
      </c>
      <c r="C52" s="57">
        <v>4</v>
      </c>
      <c r="D52" s="44" t="s">
        <v>79</v>
      </c>
      <c r="E52" s="46">
        <v>35</v>
      </c>
      <c r="F52" s="46">
        <f t="shared" ref="F52:F53" si="7">C52*E52</f>
        <v>140</v>
      </c>
      <c r="G52" s="12"/>
      <c r="H52" s="47"/>
      <c r="I52" s="48"/>
      <c r="J52" s="48"/>
      <c r="K52" s="48"/>
      <c r="L52" s="48"/>
      <c r="M52" s="48"/>
      <c r="N52" s="48"/>
      <c r="O52" s="63"/>
      <c r="P52" s="63"/>
      <c r="Q52" s="63"/>
      <c r="R52" s="63"/>
      <c r="S52" s="63"/>
      <c r="T52" s="79"/>
      <c r="U52" s="79"/>
      <c r="V52" s="79"/>
      <c r="W52" s="80"/>
      <c r="X52" s="65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</row>
    <row r="53" spans="1:71" x14ac:dyDescent="0.25">
      <c r="A53" s="58" t="s">
        <v>80</v>
      </c>
      <c r="B53" s="42" t="s">
        <v>81</v>
      </c>
      <c r="C53" s="43">
        <v>4</v>
      </c>
      <c r="D53" s="44" t="s">
        <v>79</v>
      </c>
      <c r="E53" s="46">
        <v>25</v>
      </c>
      <c r="F53" s="46">
        <f t="shared" si="7"/>
        <v>100</v>
      </c>
      <c r="G53" s="12"/>
      <c r="H53" s="47"/>
      <c r="I53" s="48"/>
      <c r="J53" s="48"/>
      <c r="K53" s="48"/>
      <c r="L53" s="48"/>
      <c r="M53" s="48"/>
      <c r="N53" s="48"/>
      <c r="O53" s="63"/>
      <c r="P53" s="63"/>
      <c r="Q53" s="63"/>
      <c r="R53" s="63"/>
      <c r="S53" s="63"/>
      <c r="T53" s="79"/>
      <c r="U53" s="79"/>
      <c r="V53" s="79"/>
      <c r="W53" s="80"/>
      <c r="X53" s="65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</row>
    <row r="54" spans="1:71" x14ac:dyDescent="0.25">
      <c r="A54" s="58"/>
      <c r="B54" s="59" t="s">
        <v>82</v>
      </c>
      <c r="C54" s="43"/>
      <c r="D54" s="44"/>
      <c r="E54" s="46"/>
      <c r="F54" s="62">
        <f>SUM(F52:F53)</f>
        <v>240</v>
      </c>
      <c r="G54" s="12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4"/>
      <c r="X54" s="65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</row>
    <row r="55" spans="1:71" ht="15" x14ac:dyDescent="0.25">
      <c r="A55" s="81"/>
      <c r="B55" s="82" t="s">
        <v>83</v>
      </c>
      <c r="C55" s="83"/>
      <c r="D55" s="84"/>
      <c r="E55" s="85"/>
      <c r="F55" s="86">
        <f>F46+F50+F54</f>
        <v>2414.9679999999998</v>
      </c>
      <c r="G55" s="1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4"/>
      <c r="X55" s="75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</row>
    <row r="56" spans="1:71" x14ac:dyDescent="0.25">
      <c r="A56" s="26">
        <v>6</v>
      </c>
      <c r="B56" s="27" t="s">
        <v>84</v>
      </c>
      <c r="C56" s="28"/>
      <c r="D56" s="28"/>
      <c r="E56" s="28"/>
      <c r="F56" s="28"/>
      <c r="G56" s="12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/>
      <c r="X56" s="31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66" t="s">
        <v>14</v>
      </c>
      <c r="B57" s="67" t="s">
        <v>22</v>
      </c>
      <c r="C57" s="68"/>
      <c r="D57" s="69"/>
      <c r="E57" s="70"/>
      <c r="F57" s="71"/>
      <c r="G57" s="12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9"/>
      <c r="X57" s="40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</row>
    <row r="58" spans="1:71" x14ac:dyDescent="0.25">
      <c r="A58" s="41" t="s">
        <v>85</v>
      </c>
      <c r="B58" s="42" t="s">
        <v>86</v>
      </c>
      <c r="C58" s="43">
        <v>90</v>
      </c>
      <c r="D58" s="44" t="s">
        <v>87</v>
      </c>
      <c r="E58" s="45">
        <v>35</v>
      </c>
      <c r="F58" s="46">
        <f t="shared" ref="F58:F60" si="8">C58*E58</f>
        <v>3150</v>
      </c>
      <c r="G58" s="12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9"/>
      <c r="X58" s="87"/>
      <c r="Y58" s="47"/>
      <c r="Z58" s="47"/>
      <c r="AA58" s="47"/>
      <c r="AB58" s="48"/>
      <c r="AC58" s="48"/>
      <c r="AD58" s="47"/>
      <c r="AE58" s="47"/>
      <c r="AF58" s="48"/>
      <c r="AG58" s="48"/>
      <c r="AH58" s="47"/>
      <c r="AI58" s="47"/>
      <c r="AJ58" s="48"/>
      <c r="AK58" s="48"/>
      <c r="AL58" s="47"/>
      <c r="AM58" s="47"/>
      <c r="AN58" s="48"/>
      <c r="AO58" s="48"/>
      <c r="AP58" s="47"/>
      <c r="AQ58" s="47"/>
      <c r="AR58" s="48"/>
      <c r="AS58" s="48"/>
      <c r="AT58" s="47"/>
      <c r="AU58" s="47"/>
      <c r="AV58" s="48"/>
      <c r="AW58" s="48"/>
      <c r="AX58" s="47"/>
      <c r="AY58" s="47"/>
      <c r="AZ58" s="48"/>
      <c r="BA58" s="48"/>
      <c r="BB58" s="47"/>
      <c r="BC58" s="47"/>
      <c r="BD58" s="48"/>
      <c r="BE58" s="48"/>
      <c r="BF58" s="47"/>
      <c r="BG58" s="47"/>
      <c r="BH58" s="48"/>
      <c r="BI58" s="48"/>
      <c r="BJ58" s="47"/>
      <c r="BK58" s="47"/>
      <c r="BL58" s="48"/>
      <c r="BM58" s="48"/>
      <c r="BN58" s="47"/>
      <c r="BO58" s="47"/>
      <c r="BP58" s="48"/>
      <c r="BQ58" s="48"/>
      <c r="BR58" s="47"/>
      <c r="BS58" s="47"/>
    </row>
    <row r="59" spans="1:71" x14ac:dyDescent="0.25">
      <c r="A59" s="41" t="s">
        <v>88</v>
      </c>
      <c r="B59" s="42" t="s">
        <v>89</v>
      </c>
      <c r="C59" s="43">
        <v>45</v>
      </c>
      <c r="D59" s="44" t="s">
        <v>87</v>
      </c>
      <c r="E59" s="45">
        <v>25</v>
      </c>
      <c r="F59" s="46">
        <f t="shared" si="8"/>
        <v>1125</v>
      </c>
      <c r="G59" s="12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9"/>
      <c r="X59" s="87"/>
      <c r="Y59" s="47"/>
      <c r="Z59" s="47"/>
      <c r="AA59" s="47"/>
      <c r="AB59" s="48"/>
      <c r="AC59" s="48"/>
      <c r="AD59" s="47"/>
      <c r="AE59" s="47"/>
      <c r="AF59" s="48"/>
      <c r="AG59" s="48"/>
      <c r="AH59" s="47"/>
      <c r="AI59" s="47"/>
      <c r="AJ59" s="48"/>
      <c r="AK59" s="48"/>
      <c r="AL59" s="47"/>
      <c r="AM59" s="47"/>
      <c r="AN59" s="48"/>
      <c r="AO59" s="48"/>
      <c r="AP59" s="47"/>
      <c r="AQ59" s="47"/>
      <c r="AR59" s="48"/>
      <c r="AS59" s="48"/>
      <c r="AT59" s="47"/>
      <c r="AU59" s="47"/>
      <c r="AV59" s="48"/>
      <c r="AW59" s="48"/>
      <c r="AX59" s="47"/>
      <c r="AY59" s="47"/>
      <c r="AZ59" s="48"/>
      <c r="BA59" s="48"/>
      <c r="BB59" s="47"/>
      <c r="BC59" s="47"/>
      <c r="BD59" s="48"/>
      <c r="BE59" s="48"/>
      <c r="BF59" s="47"/>
      <c r="BG59" s="47"/>
      <c r="BH59" s="48"/>
      <c r="BI59" s="48"/>
      <c r="BJ59" s="47"/>
      <c r="BK59" s="47"/>
      <c r="BL59" s="48"/>
      <c r="BM59" s="48"/>
      <c r="BN59" s="47"/>
      <c r="BO59" s="47"/>
      <c r="BP59" s="48"/>
      <c r="BQ59" s="48"/>
      <c r="BR59" s="47"/>
      <c r="BS59" s="47"/>
    </row>
    <row r="60" spans="1:71" x14ac:dyDescent="0.25">
      <c r="A60" s="41" t="s">
        <v>90</v>
      </c>
      <c r="B60" s="42" t="s">
        <v>91</v>
      </c>
      <c r="C60" s="43">
        <v>12</v>
      </c>
      <c r="D60" s="44" t="s">
        <v>7</v>
      </c>
      <c r="E60" s="45">
        <v>65</v>
      </c>
      <c r="F60" s="46">
        <f t="shared" si="8"/>
        <v>780</v>
      </c>
      <c r="G60" s="12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9"/>
      <c r="X60" s="50"/>
      <c r="Y60" s="48"/>
      <c r="Z60" s="48"/>
      <c r="AA60" s="47"/>
      <c r="AB60" s="48"/>
      <c r="AC60" s="48"/>
      <c r="AD60" s="48"/>
      <c r="AE60" s="47"/>
      <c r="AF60" s="48"/>
      <c r="AG60" s="48"/>
      <c r="AH60" s="48"/>
      <c r="AI60" s="47"/>
      <c r="AJ60" s="48"/>
      <c r="AK60" s="48"/>
      <c r="AL60" s="48"/>
      <c r="AM60" s="47"/>
      <c r="AN60" s="48"/>
      <c r="AO60" s="48"/>
      <c r="AP60" s="48"/>
      <c r="AQ60" s="47"/>
      <c r="AR60" s="48"/>
      <c r="AS60" s="48"/>
      <c r="AT60" s="48"/>
      <c r="AU60" s="47"/>
      <c r="AV60" s="48"/>
      <c r="AW60" s="48"/>
      <c r="AX60" s="48"/>
      <c r="AY60" s="47"/>
      <c r="AZ60" s="48"/>
      <c r="BA60" s="48"/>
      <c r="BB60" s="48"/>
      <c r="BC60" s="47"/>
      <c r="BD60" s="48"/>
      <c r="BE60" s="48"/>
      <c r="BF60" s="48"/>
      <c r="BG60" s="47"/>
      <c r="BH60" s="48"/>
      <c r="BI60" s="48"/>
      <c r="BJ60" s="48"/>
      <c r="BK60" s="47"/>
      <c r="BL60" s="48"/>
      <c r="BM60" s="48"/>
      <c r="BN60" s="48"/>
      <c r="BO60" s="47"/>
      <c r="BP60" s="48"/>
      <c r="BQ60" s="48"/>
      <c r="BR60" s="48"/>
      <c r="BS60" s="47"/>
    </row>
    <row r="61" spans="1:71" x14ac:dyDescent="0.25">
      <c r="A61" s="41"/>
      <c r="B61" s="59" t="s">
        <v>92</v>
      </c>
      <c r="C61" s="60"/>
      <c r="D61" s="61"/>
      <c r="E61" s="62"/>
      <c r="F61" s="62">
        <f>SUM(F58:F60)</f>
        <v>5055</v>
      </c>
      <c r="G61" s="12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4"/>
      <c r="X61" s="65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</row>
    <row r="62" spans="1:71" x14ac:dyDescent="0.25">
      <c r="A62" s="66" t="s">
        <v>15</v>
      </c>
      <c r="B62" s="67" t="s">
        <v>40</v>
      </c>
      <c r="C62" s="68"/>
      <c r="D62" s="69"/>
      <c r="E62" s="70"/>
      <c r="F62" s="71"/>
      <c r="G62" s="12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9"/>
      <c r="X62" s="40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</row>
    <row r="63" spans="1:71" x14ac:dyDescent="0.25">
      <c r="A63" s="41" t="s">
        <v>93</v>
      </c>
      <c r="B63" s="42" t="s">
        <v>94</v>
      </c>
      <c r="C63" s="43">
        <v>60</v>
      </c>
      <c r="D63" s="44" t="s">
        <v>87</v>
      </c>
      <c r="E63" s="45">
        <v>35</v>
      </c>
      <c r="F63" s="46">
        <f t="shared" ref="F63:F65" si="9">C63*E63</f>
        <v>2100</v>
      </c>
      <c r="G63" s="12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9"/>
      <c r="X63" s="87"/>
      <c r="Y63" s="47"/>
      <c r="Z63" s="47"/>
      <c r="AA63" s="47"/>
      <c r="AB63" s="48"/>
      <c r="AC63" s="48"/>
      <c r="AD63" s="48"/>
      <c r="AE63" s="47"/>
      <c r="AF63" s="48"/>
      <c r="AG63" s="48"/>
      <c r="AH63" s="48"/>
      <c r="AI63" s="47"/>
      <c r="AJ63" s="48"/>
      <c r="AK63" s="48"/>
      <c r="AL63" s="48"/>
      <c r="AM63" s="47"/>
      <c r="AN63" s="48"/>
      <c r="AO63" s="48"/>
      <c r="AP63" s="48"/>
      <c r="AQ63" s="47"/>
      <c r="AR63" s="48"/>
      <c r="AS63" s="48"/>
      <c r="AT63" s="48"/>
      <c r="AU63" s="47"/>
      <c r="AV63" s="48"/>
      <c r="AW63" s="48"/>
      <c r="AX63" s="48"/>
      <c r="AY63" s="47"/>
      <c r="AZ63" s="48"/>
      <c r="BA63" s="48"/>
      <c r="BB63" s="48"/>
      <c r="BC63" s="47"/>
      <c r="BD63" s="48"/>
      <c r="BE63" s="48"/>
      <c r="BF63" s="48"/>
      <c r="BG63" s="47"/>
      <c r="BH63" s="48"/>
      <c r="BI63" s="48"/>
      <c r="BJ63" s="48"/>
      <c r="BK63" s="47"/>
      <c r="BL63" s="48"/>
      <c r="BM63" s="48"/>
      <c r="BN63" s="48"/>
      <c r="BO63" s="47"/>
      <c r="BP63" s="48"/>
      <c r="BQ63" s="48"/>
      <c r="BR63" s="48"/>
      <c r="BS63" s="47"/>
    </row>
    <row r="64" spans="1:71" x14ac:dyDescent="0.25">
      <c r="A64" s="41" t="s">
        <v>95</v>
      </c>
      <c r="B64" s="42" t="s">
        <v>96</v>
      </c>
      <c r="C64" s="43">
        <v>60</v>
      </c>
      <c r="D64" s="44" t="s">
        <v>87</v>
      </c>
      <c r="E64" s="45">
        <v>25</v>
      </c>
      <c r="F64" s="46">
        <f t="shared" si="9"/>
        <v>1500</v>
      </c>
      <c r="G64" s="12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9"/>
      <c r="X64" s="87"/>
      <c r="Y64" s="47"/>
      <c r="Z64" s="47"/>
      <c r="AA64" s="47"/>
      <c r="AB64" s="48"/>
      <c r="AC64" s="48"/>
      <c r="AD64" s="48"/>
      <c r="AE64" s="47"/>
      <c r="AF64" s="48"/>
      <c r="AG64" s="48"/>
      <c r="AH64" s="48"/>
      <c r="AI64" s="47"/>
      <c r="AJ64" s="48"/>
      <c r="AK64" s="48"/>
      <c r="AL64" s="48"/>
      <c r="AM64" s="47"/>
      <c r="AN64" s="48"/>
      <c r="AO64" s="48"/>
      <c r="AP64" s="48"/>
      <c r="AQ64" s="47"/>
      <c r="AR64" s="48"/>
      <c r="AS64" s="48"/>
      <c r="AT64" s="48"/>
      <c r="AU64" s="47"/>
      <c r="AV64" s="48"/>
      <c r="AW64" s="48"/>
      <c r="AX64" s="48"/>
      <c r="AY64" s="47"/>
      <c r="AZ64" s="48"/>
      <c r="BA64" s="48"/>
      <c r="BB64" s="48"/>
      <c r="BC64" s="47"/>
      <c r="BD64" s="48"/>
      <c r="BE64" s="48"/>
      <c r="BF64" s="48"/>
      <c r="BG64" s="47"/>
      <c r="BH64" s="48"/>
      <c r="BI64" s="48"/>
      <c r="BJ64" s="48"/>
      <c r="BK64" s="47"/>
      <c r="BL64" s="48"/>
      <c r="BM64" s="48"/>
      <c r="BN64" s="48"/>
      <c r="BO64" s="47"/>
      <c r="BP64" s="48"/>
      <c r="BQ64" s="48"/>
      <c r="BR64" s="48"/>
      <c r="BS64" s="47"/>
    </row>
    <row r="65" spans="1:71" x14ac:dyDescent="0.25">
      <c r="A65" s="41" t="s">
        <v>97</v>
      </c>
      <c r="B65" s="42" t="s">
        <v>91</v>
      </c>
      <c r="C65" s="43">
        <v>12</v>
      </c>
      <c r="D65" s="44" t="s">
        <v>7</v>
      </c>
      <c r="E65" s="45">
        <v>65</v>
      </c>
      <c r="F65" s="46">
        <f t="shared" si="9"/>
        <v>780</v>
      </c>
      <c r="G65" s="12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9"/>
      <c r="X65" s="50"/>
      <c r="Y65" s="48"/>
      <c r="Z65" s="48"/>
      <c r="AA65" s="47"/>
      <c r="AB65" s="48"/>
      <c r="AC65" s="48"/>
      <c r="AD65" s="48"/>
      <c r="AE65" s="47"/>
      <c r="AF65" s="48"/>
      <c r="AG65" s="48"/>
      <c r="AH65" s="48"/>
      <c r="AI65" s="47"/>
      <c r="AJ65" s="48"/>
      <c r="AK65" s="48"/>
      <c r="AL65" s="48"/>
      <c r="AM65" s="47"/>
      <c r="AN65" s="48"/>
      <c r="AO65" s="48"/>
      <c r="AP65" s="48"/>
      <c r="AQ65" s="47"/>
      <c r="AR65" s="48"/>
      <c r="AS65" s="48"/>
      <c r="AT65" s="48"/>
      <c r="AU65" s="47"/>
      <c r="AV65" s="48"/>
      <c r="AW65" s="48"/>
      <c r="AX65" s="48"/>
      <c r="AY65" s="47"/>
      <c r="AZ65" s="48"/>
      <c r="BA65" s="48"/>
      <c r="BB65" s="48"/>
      <c r="BC65" s="47"/>
      <c r="BD65" s="48"/>
      <c r="BE65" s="48"/>
      <c r="BF65" s="48"/>
      <c r="BG65" s="47"/>
      <c r="BH65" s="48"/>
      <c r="BI65" s="48"/>
      <c r="BJ65" s="48"/>
      <c r="BK65" s="47"/>
      <c r="BL65" s="48"/>
      <c r="BM65" s="48"/>
      <c r="BN65" s="48"/>
      <c r="BO65" s="47"/>
      <c r="BP65" s="48"/>
      <c r="BQ65" s="48"/>
      <c r="BR65" s="48"/>
      <c r="BS65" s="47"/>
    </row>
    <row r="66" spans="1:71" x14ac:dyDescent="0.25">
      <c r="A66" s="41"/>
      <c r="B66" s="59" t="s">
        <v>98</v>
      </c>
      <c r="C66" s="60"/>
      <c r="D66" s="61"/>
      <c r="E66" s="62"/>
      <c r="F66" s="62">
        <f>SUM(F63:F65)</f>
        <v>4380</v>
      </c>
      <c r="G66" s="12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4"/>
      <c r="X66" s="65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</row>
    <row r="67" spans="1:71" x14ac:dyDescent="0.25">
      <c r="A67" s="66" t="s">
        <v>16</v>
      </c>
      <c r="B67" s="67" t="s">
        <v>45</v>
      </c>
      <c r="C67" s="68"/>
      <c r="D67" s="69"/>
      <c r="E67" s="70"/>
      <c r="F67" s="71"/>
      <c r="G67" s="12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9"/>
      <c r="X67" s="40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</row>
    <row r="68" spans="1:71" x14ac:dyDescent="0.25">
      <c r="A68" s="41" t="s">
        <v>99</v>
      </c>
      <c r="B68" s="42" t="s">
        <v>94</v>
      </c>
      <c r="C68" s="43">
        <v>60</v>
      </c>
      <c r="D68" s="44" t="s">
        <v>87</v>
      </c>
      <c r="E68" s="45">
        <v>35</v>
      </c>
      <c r="F68" s="46">
        <f t="shared" ref="F68:F70" si="10">C68*E68</f>
        <v>2100</v>
      </c>
      <c r="G68" s="12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9"/>
      <c r="X68" s="87"/>
      <c r="Y68" s="47"/>
      <c r="Z68" s="47"/>
      <c r="AA68" s="47"/>
      <c r="AB68" s="48"/>
      <c r="AC68" s="48"/>
      <c r="AD68" s="48"/>
      <c r="AE68" s="47"/>
      <c r="AF68" s="48"/>
      <c r="AG68" s="48"/>
      <c r="AH68" s="48"/>
      <c r="AI68" s="47"/>
      <c r="AJ68" s="48"/>
      <c r="AK68" s="48"/>
      <c r="AL68" s="48"/>
      <c r="AM68" s="47"/>
      <c r="AN68" s="48"/>
      <c r="AO68" s="48"/>
      <c r="AP68" s="48"/>
      <c r="AQ68" s="47"/>
      <c r="AR68" s="48"/>
      <c r="AS68" s="48"/>
      <c r="AT68" s="48"/>
      <c r="AU68" s="47"/>
      <c r="AV68" s="48"/>
      <c r="AW68" s="48"/>
      <c r="AX68" s="48"/>
      <c r="AY68" s="47"/>
      <c r="AZ68" s="48"/>
      <c r="BA68" s="48"/>
      <c r="BB68" s="48"/>
      <c r="BC68" s="47"/>
      <c r="BD68" s="48"/>
      <c r="BE68" s="48"/>
      <c r="BF68" s="48"/>
      <c r="BG68" s="47"/>
      <c r="BH68" s="48"/>
      <c r="BI68" s="48"/>
      <c r="BJ68" s="48"/>
      <c r="BK68" s="47"/>
      <c r="BL68" s="48"/>
      <c r="BM68" s="48"/>
      <c r="BN68" s="48"/>
      <c r="BO68" s="47"/>
      <c r="BP68" s="48"/>
      <c r="BQ68" s="48"/>
      <c r="BR68" s="48"/>
      <c r="BS68" s="47"/>
    </row>
    <row r="69" spans="1:71" x14ac:dyDescent="0.25">
      <c r="A69" s="41" t="s">
        <v>100</v>
      </c>
      <c r="B69" s="42" t="s">
        <v>96</v>
      </c>
      <c r="C69" s="43">
        <v>60</v>
      </c>
      <c r="D69" s="44" t="s">
        <v>87</v>
      </c>
      <c r="E69" s="45">
        <v>25</v>
      </c>
      <c r="F69" s="46">
        <f t="shared" si="10"/>
        <v>1500</v>
      </c>
      <c r="G69" s="12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9"/>
      <c r="X69" s="87"/>
      <c r="Y69" s="47"/>
      <c r="Z69" s="47"/>
      <c r="AA69" s="47"/>
      <c r="AB69" s="48"/>
      <c r="AC69" s="48"/>
      <c r="AD69" s="48"/>
      <c r="AE69" s="47"/>
      <c r="AF69" s="48"/>
      <c r="AG69" s="48"/>
      <c r="AH69" s="48"/>
      <c r="AI69" s="47"/>
      <c r="AJ69" s="48"/>
      <c r="AK69" s="48"/>
      <c r="AL69" s="48"/>
      <c r="AM69" s="47"/>
      <c r="AN69" s="48"/>
      <c r="AO69" s="48"/>
      <c r="AP69" s="48"/>
      <c r="AQ69" s="47"/>
      <c r="AR69" s="48"/>
      <c r="AS69" s="48"/>
      <c r="AT69" s="48"/>
      <c r="AU69" s="47"/>
      <c r="AV69" s="48"/>
      <c r="AW69" s="48"/>
      <c r="AX69" s="48"/>
      <c r="AY69" s="47"/>
      <c r="AZ69" s="48"/>
      <c r="BA69" s="48"/>
      <c r="BB69" s="48"/>
      <c r="BC69" s="47"/>
      <c r="BD69" s="48"/>
      <c r="BE69" s="48"/>
      <c r="BF69" s="48"/>
      <c r="BG69" s="47"/>
      <c r="BH69" s="48"/>
      <c r="BI69" s="48"/>
      <c r="BJ69" s="48"/>
      <c r="BK69" s="47"/>
      <c r="BL69" s="48"/>
      <c r="BM69" s="48"/>
      <c r="BN69" s="48"/>
      <c r="BO69" s="47"/>
      <c r="BP69" s="48"/>
      <c r="BQ69" s="48"/>
      <c r="BR69" s="48"/>
      <c r="BS69" s="47"/>
    </row>
    <row r="70" spans="1:71" x14ac:dyDescent="0.25">
      <c r="A70" s="41" t="s">
        <v>101</v>
      </c>
      <c r="B70" s="42" t="s">
        <v>91</v>
      </c>
      <c r="C70" s="43">
        <v>12</v>
      </c>
      <c r="D70" s="44" t="s">
        <v>7</v>
      </c>
      <c r="E70" s="45">
        <v>65</v>
      </c>
      <c r="F70" s="46">
        <f t="shared" si="10"/>
        <v>780</v>
      </c>
      <c r="G70" s="12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9"/>
      <c r="X70" s="50"/>
      <c r="Y70" s="48"/>
      <c r="Z70" s="48"/>
      <c r="AA70" s="47"/>
      <c r="AB70" s="48"/>
      <c r="AC70" s="48"/>
      <c r="AD70" s="48"/>
      <c r="AE70" s="47"/>
      <c r="AF70" s="48"/>
      <c r="AG70" s="48"/>
      <c r="AH70" s="48"/>
      <c r="AI70" s="47"/>
      <c r="AJ70" s="48"/>
      <c r="AK70" s="48"/>
      <c r="AL70" s="48"/>
      <c r="AM70" s="47"/>
      <c r="AN70" s="48"/>
      <c r="AO70" s="48"/>
      <c r="AP70" s="48"/>
      <c r="AQ70" s="47"/>
      <c r="AR70" s="48"/>
      <c r="AS70" s="48"/>
      <c r="AT70" s="48"/>
      <c r="AU70" s="47"/>
      <c r="AV70" s="48"/>
      <c r="AW70" s="48"/>
      <c r="AX70" s="48"/>
      <c r="AY70" s="47"/>
      <c r="AZ70" s="48"/>
      <c r="BA70" s="48"/>
      <c r="BB70" s="48"/>
      <c r="BC70" s="47"/>
      <c r="BD70" s="48"/>
      <c r="BE70" s="48"/>
      <c r="BF70" s="48"/>
      <c r="BG70" s="47"/>
      <c r="BH70" s="48"/>
      <c r="BI70" s="48"/>
      <c r="BJ70" s="48"/>
      <c r="BK70" s="47"/>
      <c r="BL70" s="48"/>
      <c r="BM70" s="48"/>
      <c r="BN70" s="48"/>
      <c r="BO70" s="47"/>
      <c r="BP70" s="48"/>
      <c r="BQ70" s="48"/>
      <c r="BR70" s="48"/>
      <c r="BS70" s="47"/>
    </row>
    <row r="71" spans="1:71" x14ac:dyDescent="0.25">
      <c r="A71" s="41"/>
      <c r="B71" s="59" t="s">
        <v>102</v>
      </c>
      <c r="C71" s="60"/>
      <c r="D71" s="61"/>
      <c r="E71" s="62"/>
      <c r="F71" s="62">
        <f>SUM(F68:F70)</f>
        <v>4380</v>
      </c>
      <c r="G71" s="1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4"/>
      <c r="X71" s="65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</row>
    <row r="72" spans="1:71" x14ac:dyDescent="0.25">
      <c r="A72" s="66" t="s">
        <v>17</v>
      </c>
      <c r="B72" s="67" t="s">
        <v>52</v>
      </c>
      <c r="C72" s="68"/>
      <c r="D72" s="69"/>
      <c r="E72" s="70"/>
      <c r="F72" s="71"/>
      <c r="G72" s="12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9"/>
      <c r="X72" s="40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</row>
    <row r="73" spans="1:71" x14ac:dyDescent="0.25">
      <c r="A73" s="41" t="s">
        <v>103</v>
      </c>
      <c r="B73" s="42" t="s">
        <v>94</v>
      </c>
      <c r="C73" s="43">
        <v>60</v>
      </c>
      <c r="D73" s="44" t="s">
        <v>87</v>
      </c>
      <c r="E73" s="45">
        <v>35</v>
      </c>
      <c r="F73" s="46">
        <f t="shared" ref="F73:F75" si="11">C73*E73</f>
        <v>2100</v>
      </c>
      <c r="G73" s="12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9"/>
      <c r="X73" s="87"/>
      <c r="Y73" s="47"/>
      <c r="Z73" s="47"/>
      <c r="AA73" s="47"/>
      <c r="AB73" s="48"/>
      <c r="AC73" s="48"/>
      <c r="AD73" s="47"/>
      <c r="AE73" s="47"/>
      <c r="AF73" s="48"/>
      <c r="AG73" s="48"/>
      <c r="AH73" s="47"/>
      <c r="AI73" s="47"/>
      <c r="AJ73" s="48"/>
      <c r="AK73" s="48"/>
      <c r="AL73" s="47"/>
      <c r="AM73" s="47"/>
      <c r="AN73" s="48"/>
      <c r="AO73" s="48"/>
      <c r="AP73" s="47"/>
      <c r="AQ73" s="47"/>
      <c r="AR73" s="48"/>
      <c r="AS73" s="48"/>
      <c r="AT73" s="47"/>
      <c r="AU73" s="47"/>
      <c r="AV73" s="48"/>
      <c r="AW73" s="48"/>
      <c r="AX73" s="47"/>
      <c r="AY73" s="47"/>
      <c r="AZ73" s="48"/>
      <c r="BA73" s="48"/>
      <c r="BB73" s="47"/>
      <c r="BC73" s="47"/>
      <c r="BD73" s="48"/>
      <c r="BE73" s="48"/>
      <c r="BF73" s="47"/>
      <c r="BG73" s="47"/>
      <c r="BH73" s="48"/>
      <c r="BI73" s="48"/>
      <c r="BJ73" s="47"/>
      <c r="BK73" s="47"/>
      <c r="BL73" s="48"/>
      <c r="BM73" s="48"/>
      <c r="BN73" s="47"/>
      <c r="BO73" s="47"/>
      <c r="BP73" s="48"/>
      <c r="BQ73" s="48"/>
      <c r="BR73" s="47"/>
      <c r="BS73" s="47"/>
    </row>
    <row r="74" spans="1:71" x14ac:dyDescent="0.25">
      <c r="A74" s="41" t="s">
        <v>104</v>
      </c>
      <c r="B74" s="42" t="s">
        <v>96</v>
      </c>
      <c r="C74" s="43">
        <v>60</v>
      </c>
      <c r="D74" s="44" t="s">
        <v>87</v>
      </c>
      <c r="E74" s="45">
        <v>25</v>
      </c>
      <c r="F74" s="46">
        <f t="shared" si="11"/>
        <v>1500</v>
      </c>
      <c r="G74" s="12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9"/>
      <c r="X74" s="87"/>
      <c r="Y74" s="47"/>
      <c r="Z74" s="47"/>
      <c r="AA74" s="47"/>
      <c r="AB74" s="48"/>
      <c r="AC74" s="48"/>
      <c r="AD74" s="47"/>
      <c r="AE74" s="47"/>
      <c r="AF74" s="48"/>
      <c r="AG74" s="48"/>
      <c r="AH74" s="47"/>
      <c r="AI74" s="47"/>
      <c r="AJ74" s="48"/>
      <c r="AK74" s="48"/>
      <c r="AL74" s="47"/>
      <c r="AM74" s="47"/>
      <c r="AN74" s="48"/>
      <c r="AO74" s="48"/>
      <c r="AP74" s="47"/>
      <c r="AQ74" s="47"/>
      <c r="AR74" s="48"/>
      <c r="AS74" s="48"/>
      <c r="AT74" s="47"/>
      <c r="AU74" s="47"/>
      <c r="AV74" s="48"/>
      <c r="AW74" s="48"/>
      <c r="AX74" s="47"/>
      <c r="AY74" s="47"/>
      <c r="AZ74" s="48"/>
      <c r="BA74" s="48"/>
      <c r="BB74" s="47"/>
      <c r="BC74" s="47"/>
      <c r="BD74" s="48"/>
      <c r="BE74" s="48"/>
      <c r="BF74" s="47"/>
      <c r="BG74" s="47"/>
      <c r="BH74" s="48"/>
      <c r="BI74" s="48"/>
      <c r="BJ74" s="47"/>
      <c r="BK74" s="47"/>
      <c r="BL74" s="48"/>
      <c r="BM74" s="48"/>
      <c r="BN74" s="47"/>
      <c r="BO74" s="47"/>
      <c r="BP74" s="48"/>
      <c r="BQ74" s="48"/>
      <c r="BR74" s="47"/>
      <c r="BS74" s="47"/>
    </row>
    <row r="75" spans="1:71" x14ac:dyDescent="0.25">
      <c r="A75" s="41" t="s">
        <v>105</v>
      </c>
      <c r="B75" s="42" t="s">
        <v>91</v>
      </c>
      <c r="C75" s="43">
        <v>12</v>
      </c>
      <c r="D75" s="44" t="s">
        <v>7</v>
      </c>
      <c r="E75" s="45">
        <v>65</v>
      </c>
      <c r="F75" s="46">
        <f t="shared" si="11"/>
        <v>780</v>
      </c>
      <c r="G75" s="12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9"/>
      <c r="X75" s="50"/>
      <c r="Y75" s="48"/>
      <c r="Z75" s="48"/>
      <c r="AA75" s="47"/>
      <c r="AB75" s="48"/>
      <c r="AC75" s="48"/>
      <c r="AD75" s="48"/>
      <c r="AE75" s="47"/>
      <c r="AF75" s="48"/>
      <c r="AG75" s="48"/>
      <c r="AH75" s="48"/>
      <c r="AI75" s="47"/>
      <c r="AJ75" s="48"/>
      <c r="AK75" s="48"/>
      <c r="AL75" s="48"/>
      <c r="AM75" s="47"/>
      <c r="AN75" s="48"/>
      <c r="AO75" s="48"/>
      <c r="AP75" s="48"/>
      <c r="AQ75" s="47"/>
      <c r="AR75" s="48"/>
      <c r="AS75" s="48"/>
      <c r="AT75" s="48"/>
      <c r="AU75" s="47"/>
      <c r="AV75" s="48"/>
      <c r="AW75" s="48"/>
      <c r="AX75" s="48"/>
      <c r="AY75" s="47"/>
      <c r="AZ75" s="48"/>
      <c r="BA75" s="48"/>
      <c r="BB75" s="48"/>
      <c r="BC75" s="47"/>
      <c r="BD75" s="48"/>
      <c r="BE75" s="48"/>
      <c r="BF75" s="48"/>
      <c r="BG75" s="47"/>
      <c r="BH75" s="48"/>
      <c r="BI75" s="48"/>
      <c r="BJ75" s="48"/>
      <c r="BK75" s="47"/>
      <c r="BL75" s="48"/>
      <c r="BM75" s="48"/>
      <c r="BN75" s="48"/>
      <c r="BO75" s="47"/>
      <c r="BP75" s="48"/>
      <c r="BQ75" s="48"/>
      <c r="BR75" s="48"/>
      <c r="BS75" s="47"/>
    </row>
    <row r="76" spans="1:71" x14ac:dyDescent="0.25">
      <c r="A76" s="41"/>
      <c r="B76" s="59" t="s">
        <v>106</v>
      </c>
      <c r="C76" s="60"/>
      <c r="D76" s="61"/>
      <c r="E76" s="62"/>
      <c r="F76" s="62">
        <f>SUM(F73:F75)</f>
        <v>4380</v>
      </c>
      <c r="G76" s="1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5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</row>
    <row r="77" spans="1:71" x14ac:dyDescent="0.25">
      <c r="A77" s="66" t="s">
        <v>107</v>
      </c>
      <c r="B77" s="67" t="s">
        <v>57</v>
      </c>
      <c r="C77" s="68"/>
      <c r="D77" s="69"/>
      <c r="E77" s="70"/>
      <c r="F77" s="71"/>
      <c r="G77" s="12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9"/>
      <c r="X77" s="40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</row>
    <row r="78" spans="1:71" x14ac:dyDescent="0.25">
      <c r="A78" s="41" t="s">
        <v>108</v>
      </c>
      <c r="B78" s="42" t="s">
        <v>109</v>
      </c>
      <c r="C78" s="43">
        <v>90</v>
      </c>
      <c r="D78" s="44" t="s">
        <v>87</v>
      </c>
      <c r="E78" s="45">
        <v>25</v>
      </c>
      <c r="F78" s="46">
        <f t="shared" ref="F78:F79" si="12">C78*E78</f>
        <v>2250</v>
      </c>
      <c r="G78" s="12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9"/>
      <c r="X78" s="87"/>
      <c r="Y78" s="47"/>
      <c r="Z78" s="47"/>
      <c r="AA78" s="47"/>
      <c r="AB78" s="48"/>
      <c r="AC78" s="48"/>
      <c r="AD78" s="48"/>
      <c r="AE78" s="47"/>
      <c r="AF78" s="48"/>
      <c r="AG78" s="48"/>
      <c r="AH78" s="48"/>
      <c r="AI78" s="47"/>
      <c r="AJ78" s="48"/>
      <c r="AK78" s="48"/>
      <c r="AL78" s="48"/>
      <c r="AM78" s="47"/>
      <c r="AN78" s="48"/>
      <c r="AO78" s="48"/>
      <c r="AP78" s="48"/>
      <c r="AQ78" s="47"/>
      <c r="AR78" s="48"/>
      <c r="AS78" s="48"/>
      <c r="AT78" s="48"/>
      <c r="AU78" s="47"/>
      <c r="AV78" s="48"/>
      <c r="AW78" s="48"/>
      <c r="AX78" s="48"/>
      <c r="AY78" s="47"/>
      <c r="AZ78" s="48"/>
      <c r="BA78" s="48"/>
      <c r="BB78" s="48"/>
      <c r="BC78" s="47"/>
      <c r="BD78" s="48"/>
      <c r="BE78" s="48"/>
      <c r="BF78" s="48"/>
      <c r="BG78" s="47"/>
      <c r="BH78" s="48"/>
      <c r="BI78" s="48"/>
      <c r="BJ78" s="48"/>
      <c r="BK78" s="47"/>
      <c r="BL78" s="48"/>
      <c r="BM78" s="48"/>
      <c r="BN78" s="48"/>
      <c r="BO78" s="47"/>
      <c r="BP78" s="48"/>
      <c r="BQ78" s="48"/>
      <c r="BR78" s="48"/>
      <c r="BS78" s="47"/>
    </row>
    <row r="79" spans="1:71" x14ac:dyDescent="0.25">
      <c r="A79" s="41" t="s">
        <v>110</v>
      </c>
      <c r="B79" s="42" t="s">
        <v>91</v>
      </c>
      <c r="C79" s="43">
        <v>12</v>
      </c>
      <c r="D79" s="44" t="s">
        <v>7</v>
      </c>
      <c r="E79" s="45">
        <v>65</v>
      </c>
      <c r="F79" s="46">
        <f t="shared" si="12"/>
        <v>780</v>
      </c>
      <c r="G79" s="12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9"/>
      <c r="X79" s="65"/>
      <c r="Y79" s="63"/>
      <c r="Z79" s="63"/>
      <c r="AA79" s="47"/>
      <c r="AB79" s="48"/>
      <c r="AC79" s="48"/>
      <c r="AD79" s="48"/>
      <c r="AE79" s="47"/>
      <c r="AF79" s="48"/>
      <c r="AG79" s="48"/>
      <c r="AH79" s="48"/>
      <c r="AI79" s="47"/>
      <c r="AJ79" s="48"/>
      <c r="AK79" s="48"/>
      <c r="AL79" s="48"/>
      <c r="AM79" s="47"/>
      <c r="AN79" s="48"/>
      <c r="AO79" s="48"/>
      <c r="AP79" s="48"/>
      <c r="AQ79" s="47"/>
      <c r="AR79" s="48"/>
      <c r="AS79" s="48"/>
      <c r="AT79" s="48"/>
      <c r="AU79" s="47"/>
      <c r="AV79" s="48"/>
      <c r="AW79" s="48"/>
      <c r="AX79" s="48"/>
      <c r="AY79" s="47"/>
      <c r="AZ79" s="48"/>
      <c r="BA79" s="48"/>
      <c r="BB79" s="48"/>
      <c r="BC79" s="47"/>
      <c r="BD79" s="48"/>
      <c r="BE79" s="48"/>
      <c r="BF79" s="48"/>
      <c r="BG79" s="47"/>
      <c r="BH79" s="48"/>
      <c r="BI79" s="48"/>
      <c r="BJ79" s="48"/>
      <c r="BK79" s="47"/>
      <c r="BL79" s="48"/>
      <c r="BM79" s="48"/>
      <c r="BN79" s="48"/>
      <c r="BO79" s="47"/>
      <c r="BP79" s="48"/>
      <c r="BQ79" s="48"/>
      <c r="BR79" s="48"/>
      <c r="BS79" s="47"/>
    </row>
    <row r="80" spans="1:71" x14ac:dyDescent="0.25">
      <c r="A80" s="41"/>
      <c r="B80" s="59" t="s">
        <v>111</v>
      </c>
      <c r="C80" s="60"/>
      <c r="D80" s="61"/>
      <c r="E80" s="62"/>
      <c r="F80" s="62">
        <f>SUM(F78:F79)</f>
        <v>3030</v>
      </c>
      <c r="G80" s="1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5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</row>
    <row r="81" spans="1:71" ht="15" x14ac:dyDescent="0.25">
      <c r="A81" s="88"/>
      <c r="B81" s="82" t="s">
        <v>112</v>
      </c>
      <c r="C81" s="83"/>
      <c r="D81" s="84"/>
      <c r="E81" s="85"/>
      <c r="F81" s="86">
        <f>F61+F66+F71+F76+F80</f>
        <v>21225</v>
      </c>
      <c r="G81" s="12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5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</row>
    <row r="82" spans="1:71" ht="6" customHeight="1" x14ac:dyDescent="0.25">
      <c r="A82" s="89"/>
      <c r="B82" s="90"/>
      <c r="C82" s="91"/>
      <c r="D82" s="92"/>
      <c r="E82" s="85"/>
      <c r="F82" s="86"/>
      <c r="G82" s="12"/>
    </row>
    <row r="83" spans="1:71" ht="17.25" x14ac:dyDescent="0.25">
      <c r="E83" s="94" t="s">
        <v>5</v>
      </c>
      <c r="F83" s="95">
        <f>F18+F24+F31+F37+F55+F81</f>
        <v>101058.518</v>
      </c>
      <c r="G83" s="12"/>
    </row>
  </sheetData>
  <mergeCells count="20">
    <mergeCell ref="BD5:BG5"/>
    <mergeCell ref="BH5:BK5"/>
    <mergeCell ref="BL5:BO5"/>
    <mergeCell ref="BP5:BS5"/>
    <mergeCell ref="AF5:AI5"/>
    <mergeCell ref="AJ5:AM5"/>
    <mergeCell ref="AN5:AQ5"/>
    <mergeCell ref="AR5:AU5"/>
    <mergeCell ref="AV5:AY5"/>
    <mergeCell ref="AZ5:BC5"/>
    <mergeCell ref="H5:K5"/>
    <mergeCell ref="L5:O5"/>
    <mergeCell ref="P5:S5"/>
    <mergeCell ref="T5:W5"/>
    <mergeCell ref="X5:AA5"/>
    <mergeCell ref="AB5:AE5"/>
    <mergeCell ref="B2:F2"/>
    <mergeCell ref="A4:D4"/>
    <mergeCell ref="E4:F4"/>
    <mergeCell ref="H4:BS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FÍSICO FINANCEIRO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- DME Energética</dc:creator>
  <cp:lastModifiedBy>Elaine Rossi Felipe</cp:lastModifiedBy>
  <cp:lastPrinted>2021-04-14T18:11:17Z</cp:lastPrinted>
  <dcterms:created xsi:type="dcterms:W3CDTF">2021-04-06T19:53:17Z</dcterms:created>
  <dcterms:modified xsi:type="dcterms:W3CDTF">2021-06-25T16:14:06Z</dcterms:modified>
</cp:coreProperties>
</file>