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435"/>
  </bookViews>
  <sheets>
    <sheet name="RATEIO" sheetId="7" r:id="rId1"/>
  </sheets>
  <calcPr calcId="145621"/>
</workbook>
</file>

<file path=xl/calcChain.xml><?xml version="1.0" encoding="utf-8"?>
<calcChain xmlns="http://schemas.openxmlformats.org/spreadsheetml/2006/main">
  <c r="F80" i="7" l="1"/>
  <c r="H80" i="7" s="1"/>
  <c r="H79" i="7"/>
  <c r="H87" i="7" s="1"/>
  <c r="F79" i="7"/>
  <c r="F81" i="7" s="1"/>
  <c r="F76" i="7"/>
  <c r="J76" i="7" s="1"/>
  <c r="F75" i="7"/>
  <c r="J75" i="7" s="1"/>
  <c r="F74" i="7"/>
  <c r="F77" i="7" s="1"/>
  <c r="F71" i="7"/>
  <c r="I71" i="7" s="1"/>
  <c r="I70" i="7"/>
  <c r="F70" i="7"/>
  <c r="F69" i="7"/>
  <c r="I69" i="7" s="1"/>
  <c r="F66" i="7"/>
  <c r="J66" i="7" s="1"/>
  <c r="F65" i="7"/>
  <c r="J65" i="7" s="1"/>
  <c r="F64" i="7"/>
  <c r="J64" i="7" s="1"/>
  <c r="J61" i="7"/>
  <c r="F61" i="7"/>
  <c r="F60" i="7"/>
  <c r="J60" i="7" s="1"/>
  <c r="J59" i="7"/>
  <c r="F59" i="7"/>
  <c r="F62" i="7" s="1"/>
  <c r="H54" i="7"/>
  <c r="F54" i="7"/>
  <c r="F53" i="7"/>
  <c r="H53" i="7" s="1"/>
  <c r="F51" i="7"/>
  <c r="F50" i="7"/>
  <c r="H50" i="7" s="1"/>
  <c r="F49" i="7"/>
  <c r="H49" i="7" s="1"/>
  <c r="F46" i="7"/>
  <c r="H46" i="7" s="1"/>
  <c r="H45" i="7"/>
  <c r="F45" i="7"/>
  <c r="F44" i="7"/>
  <c r="H44" i="7" s="1"/>
  <c r="H43" i="7"/>
  <c r="F43" i="7"/>
  <c r="F42" i="7"/>
  <c r="H42" i="7" s="1"/>
  <c r="H41" i="7"/>
  <c r="F41" i="7"/>
  <c r="F47" i="7" s="1"/>
  <c r="F37" i="7"/>
  <c r="J37" i="7" s="1"/>
  <c r="E37" i="7"/>
  <c r="F36" i="7"/>
  <c r="J36" i="7" s="1"/>
  <c r="J35" i="7"/>
  <c r="F35" i="7"/>
  <c r="F38" i="7" s="1"/>
  <c r="E35" i="7"/>
  <c r="I31" i="7"/>
  <c r="F31" i="7"/>
  <c r="E31" i="7"/>
  <c r="F30" i="7"/>
  <c r="I30" i="7" s="1"/>
  <c r="I29" i="7"/>
  <c r="F29" i="7"/>
  <c r="F28" i="7"/>
  <c r="F32" i="7" s="1"/>
  <c r="E28" i="7"/>
  <c r="F24" i="7"/>
  <c r="J24" i="7" s="1"/>
  <c r="E24" i="7"/>
  <c r="F23" i="7"/>
  <c r="J23" i="7" s="1"/>
  <c r="J22" i="7"/>
  <c r="F22" i="7"/>
  <c r="F25" i="7" s="1"/>
  <c r="E22" i="7"/>
  <c r="J21" i="7"/>
  <c r="F17" i="7"/>
  <c r="J17" i="7" s="1"/>
  <c r="J16" i="7"/>
  <c r="F16" i="7"/>
  <c r="F18" i="7" s="1"/>
  <c r="F13" i="7"/>
  <c r="J13" i="7" s="1"/>
  <c r="E13" i="7"/>
  <c r="F12" i="7"/>
  <c r="J12" i="7" s="1"/>
  <c r="J11" i="7"/>
  <c r="F11" i="7"/>
  <c r="E10" i="7"/>
  <c r="F10" i="7" s="1"/>
  <c r="I87" i="7" l="1"/>
  <c r="J87" i="7"/>
  <c r="H84" i="7"/>
  <c r="F14" i="7"/>
  <c r="F19" i="7" s="1"/>
  <c r="J10" i="7"/>
  <c r="F82" i="7"/>
  <c r="F67" i="7"/>
  <c r="F72" i="7"/>
  <c r="I28" i="7"/>
  <c r="F55" i="7"/>
  <c r="F56" i="7" s="1"/>
  <c r="J74" i="7"/>
  <c r="H86" i="7"/>
  <c r="J84" i="7" l="1"/>
  <c r="J86" i="7"/>
  <c r="I86" i="7"/>
  <c r="I84" i="7"/>
  <c r="F84" i="7"/>
</calcChain>
</file>

<file path=xl/sharedStrings.xml><?xml version="1.0" encoding="utf-8"?>
<sst xmlns="http://schemas.openxmlformats.org/spreadsheetml/2006/main" count="183" uniqueCount="118">
  <si>
    <t>Item</t>
  </si>
  <si>
    <t>Descrição</t>
  </si>
  <si>
    <t>1.1</t>
  </si>
  <si>
    <t>1.2</t>
  </si>
  <si>
    <t>2.1</t>
  </si>
  <si>
    <t>Total</t>
  </si>
  <si>
    <t>Quant.</t>
  </si>
  <si>
    <t>unid.</t>
  </si>
  <si>
    <t>Unid.</t>
  </si>
  <si>
    <t>3.1</t>
  </si>
  <si>
    <t>4.1</t>
  </si>
  <si>
    <t>5.1</t>
  </si>
  <si>
    <t>5.2</t>
  </si>
  <si>
    <t>5.3</t>
  </si>
  <si>
    <t>DMED</t>
  </si>
  <si>
    <t>DMEE</t>
  </si>
  <si>
    <t>DMEP</t>
  </si>
  <si>
    <t>EVENTO</t>
  </si>
  <si>
    <t>PREÇO (R$)</t>
  </si>
  <si>
    <t>Rateio entre as empresas</t>
  </si>
  <si>
    <t>Unitário</t>
  </si>
  <si>
    <t>BARRAGEM BORTOLAN</t>
  </si>
  <si>
    <t>MEDIDOR TRIORTOGONAL DE JUNTA</t>
  </si>
  <si>
    <t>1.1.1</t>
  </si>
  <si>
    <t>Medidor triortogonal de junta completo</t>
  </si>
  <si>
    <t>1.1.2</t>
  </si>
  <si>
    <t>Relógio comparador com calibrador, campo de leitura 10 mm e sensibilidade de 0,001mm</t>
  </si>
  <si>
    <t>1.1.3</t>
  </si>
  <si>
    <t>Peça de cobertura do medidores</t>
  </si>
  <si>
    <t>1.1.4</t>
  </si>
  <si>
    <t>Instalação, teste, comissionamento e toda logística necessária</t>
  </si>
  <si>
    <t>SUBTOTAL ITEM 1.1</t>
  </si>
  <si>
    <t>PINO DE RECALQUE</t>
  </si>
  <si>
    <t>1.2.1</t>
  </si>
  <si>
    <t>Pino de recalque convencional em aço inox e base galvanizada</t>
  </si>
  <si>
    <t>1.2.2</t>
  </si>
  <si>
    <t>Instalação dos pinos</t>
  </si>
  <si>
    <t>SUBTOTAL ITEM 1.2</t>
  </si>
  <si>
    <t>SUBTOTAL ITEM 1</t>
  </si>
  <si>
    <t>UHE Eng. Pedro Affonso Junqueira - ANTAS I</t>
  </si>
  <si>
    <t>2.1.1</t>
  </si>
  <si>
    <t>2.1.2</t>
  </si>
  <si>
    <t>2.1.3</t>
  </si>
  <si>
    <t>SUBTOTAL ITEM 2</t>
  </si>
  <si>
    <t>UHE Walther Rossi - ANTAS II</t>
  </si>
  <si>
    <t>3.1.1</t>
  </si>
  <si>
    <t>3.1.2</t>
  </si>
  <si>
    <t>3.1.3</t>
  </si>
  <si>
    <t>Plataforma para leitura</t>
  </si>
  <si>
    <t>3.1.4</t>
  </si>
  <si>
    <t>SUBTOTAL ITEM 3</t>
  </si>
  <si>
    <t>PCH Padre Carlos - ROLADOR</t>
  </si>
  <si>
    <t>4.1.1</t>
  </si>
  <si>
    <t>4.1.2</t>
  </si>
  <si>
    <t>4.1.3</t>
  </si>
  <si>
    <t>SUBTOTAL ITEM 4</t>
  </si>
  <si>
    <t>REPRESA SATURNINO DE BRITO</t>
  </si>
  <si>
    <t>MARCOS DE REFERÊNCIA E LEITURA</t>
  </si>
  <si>
    <t>5.1.1</t>
  </si>
  <si>
    <t>Escavação manual</t>
  </si>
  <si>
    <t>m³</t>
  </si>
  <si>
    <t>5.1.2</t>
  </si>
  <si>
    <t>Barra de aço Ø1" x 1,55m (6,17 kg)</t>
  </si>
  <si>
    <t>5.1.3</t>
  </si>
  <si>
    <t>Tubo de concreto sem bolsa Ø50cm x 1,0m</t>
  </si>
  <si>
    <t>5.1.4</t>
  </si>
  <si>
    <t>Tubo de aço galvanizado Ø3" x 1,10m</t>
  </si>
  <si>
    <t>5.1.5</t>
  </si>
  <si>
    <t>Tampão galvanizado Ø3"</t>
  </si>
  <si>
    <t>5.1.6</t>
  </si>
  <si>
    <t>Concreto fck=9 MPA</t>
  </si>
  <si>
    <t>SUBTOTAL ITEM 5.1</t>
  </si>
  <si>
    <t>5.2.1</t>
  </si>
  <si>
    <t>5.2.2</t>
  </si>
  <si>
    <t>SUBTOTAL ITEM 5.2</t>
  </si>
  <si>
    <t>RÉGUAS LIMNIMÉTRICAS</t>
  </si>
  <si>
    <t>5.3.1</t>
  </si>
  <si>
    <t>Fornecimento e instalação de réguas limnimétricas em chapa de PVC 100x20cm</t>
  </si>
  <si>
    <t>conj.</t>
  </si>
  <si>
    <t>5.3.2</t>
  </si>
  <si>
    <t xml:space="preserve">Fornecimento e instalação de mourão de concreto para apoio das réguas </t>
  </si>
  <si>
    <t>SUBTOTAL ITEM 5.3</t>
  </si>
  <si>
    <t>SUBTOTAL ITEM 5</t>
  </si>
  <si>
    <t>MONITORAMENTO DAS INSTRUMENTAÇÕES</t>
  </si>
  <si>
    <t>6.1</t>
  </si>
  <si>
    <t>6.1.1</t>
  </si>
  <si>
    <t>Medidor Triortogonal de Junta (6 unidades)</t>
  </si>
  <si>
    <t>leituras</t>
  </si>
  <si>
    <t>6.1.2</t>
  </si>
  <si>
    <t>Pino de Recalque (3 unidades)</t>
  </si>
  <si>
    <t>6.1.3</t>
  </si>
  <si>
    <t>Elaboração de Relatório Mensal</t>
  </si>
  <si>
    <t>SUBTOTAL ITEM 6.1</t>
  </si>
  <si>
    <t>6.2</t>
  </si>
  <si>
    <t>6.2.1</t>
  </si>
  <si>
    <t>Medidor Triortogonal de Junta (4 unidades)</t>
  </si>
  <si>
    <t>6.2.2</t>
  </si>
  <si>
    <t>Pino de Recalque (4 unidades)</t>
  </si>
  <si>
    <t>6.2.3</t>
  </si>
  <si>
    <t>SUBTOTAL ITEM 6.2</t>
  </si>
  <si>
    <t>6.3</t>
  </si>
  <si>
    <t>6.3.1</t>
  </si>
  <si>
    <t>6.3.2</t>
  </si>
  <si>
    <t>6.3.3</t>
  </si>
  <si>
    <t>SUBTOTAL ITEM 6.3</t>
  </si>
  <si>
    <t>6.4</t>
  </si>
  <si>
    <t>6.4.1</t>
  </si>
  <si>
    <t>6.4.2</t>
  </si>
  <si>
    <t>6.4.3</t>
  </si>
  <si>
    <t>SUBTOTAL ITEM 6.4</t>
  </si>
  <si>
    <t>6.5</t>
  </si>
  <si>
    <t>6.5.1</t>
  </si>
  <si>
    <t>Pino de Recalque (6 unidades)</t>
  </si>
  <si>
    <t>6.5.2</t>
  </si>
  <si>
    <t>SUBTOTAL ITEM 6.5</t>
  </si>
  <si>
    <t>SUBTOTAL ITEM 6</t>
  </si>
  <si>
    <t>Investimento</t>
  </si>
  <si>
    <t>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</si>
</sst>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/yyyy"/>
    <numFmt numFmtId="166" formatCode="_(* #,##0.00_);_(* \(#,##0.0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b/>
      <u val="singleAccounting"/>
      <sz val="10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vertical="center"/>
    </xf>
    <xf numFmtId="3" fontId="5" fillId="9" borderId="12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4" fontId="5" fillId="9" borderId="12" xfId="0" applyNumberFormat="1" applyFont="1" applyFill="1" applyBorder="1" applyAlignment="1">
      <alignment horizontal="right" vertical="center"/>
    </xf>
    <xf numFmtId="4" fontId="5" fillId="9" borderId="12" xfId="0" applyNumberFormat="1" applyFont="1" applyFill="1" applyBorder="1" applyAlignment="1">
      <alignment vertical="center"/>
    </xf>
    <xf numFmtId="0" fontId="5" fillId="0" borderId="7" xfId="2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66" fontId="5" fillId="0" borderId="2" xfId="1" applyNumberFormat="1" applyFont="1" applyFill="1" applyBorder="1" applyAlignment="1">
      <alignment vertical="center"/>
    </xf>
    <xf numFmtId="166" fontId="5" fillId="0" borderId="2" xfId="1" applyNumberFormat="1" applyFont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166" fontId="6" fillId="0" borderId="2" xfId="1" applyNumberFormat="1" applyFont="1" applyBorder="1" applyAlignment="1">
      <alignment vertical="center"/>
    </xf>
    <xf numFmtId="0" fontId="6" fillId="9" borderId="2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right" vertical="center"/>
    </xf>
    <xf numFmtId="4" fontId="5" fillId="9" borderId="2" xfId="0" applyNumberFormat="1" applyFont="1" applyFill="1" applyBorder="1" applyAlignment="1">
      <alignment vertical="center"/>
    </xf>
    <xf numFmtId="166" fontId="9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vertical="center"/>
    </xf>
    <xf numFmtId="166" fontId="9" fillId="0" borderId="3" xfId="1" applyNumberFormat="1" applyFont="1" applyBorder="1" applyAlignment="1">
      <alignment vertical="center"/>
    </xf>
    <xf numFmtId="0" fontId="5" fillId="0" borderId="9" xfId="2" applyFont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3" fontId="10" fillId="8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166" fontId="6" fillId="10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166" fontId="6" fillId="11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223633</xdr:colOff>
      <xdr:row>0</xdr:row>
      <xdr:rowOff>140804</xdr:rowOff>
    </xdr:from>
    <xdr:to>
      <xdr:col>1</xdr:col>
      <xdr:colOff>878322</xdr:colOff>
      <xdr:row>2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A02A0F1A-1829-43C9-917D-BE7C3125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33" y="140804"/>
          <a:ext cx="997589" cy="332547"/>
        </a:xfrm>
        <a:prstGeom prst="rect">
          <a:avLst/>
        </a:prstGeom>
      </xdr:spPr>
    </xdr:pic>
    <xdr:clientData/>
  </xdr:twoCellAnchor>
  <xdr:twoCellAnchor>
    <xdr:from>
      <xdr:col>1</xdr:col>
      <xdr:colOff>1227897</xdr:colOff>
      <xdr:row>0</xdr:row>
      <xdr:rowOff>34373</xdr:rowOff>
    </xdr:from>
    <xdr:to>
      <xdr:col>7</xdr:col>
      <xdr:colOff>514350</xdr:colOff>
      <xdr:row>3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9E00D4A0-458C-4121-B5E7-A914C2B4F0D4}"/>
            </a:ext>
          </a:extLst>
        </xdr:cNvPr>
        <xdr:cNvSpPr txBox="1"/>
      </xdr:nvSpPr>
      <xdr:spPr>
        <a:xfrm>
          <a:off x="1570797" y="34373"/>
          <a:ext cx="4858578" cy="54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ANEXO XIII</a:t>
          </a:r>
        </a:p>
        <a:p>
          <a:pPr algn="ctr"/>
          <a:r>
            <a:rPr lang="pt-BR" sz="1200" b="1" baseline="0"/>
            <a:t>Rateio entre as Empresa</a:t>
          </a:r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workbookViewId="0">
      <selection activeCell="N17" sqref="N17"/>
    </sheetView>
  </sheetViews>
  <sheetFormatPr defaultRowHeight="12.75" x14ac:dyDescent="0.25"/>
  <cols>
    <col min="1" max="1" width="4.85546875" style="10" bestFit="1" customWidth="1"/>
    <col min="2" max="2" width="74" style="10" bestFit="1" customWidth="1"/>
    <col min="3" max="3" width="6.28515625" style="10" bestFit="1" customWidth="1"/>
    <col min="4" max="4" width="7.140625" style="67" bestFit="1" customWidth="1"/>
    <col min="5" max="5" width="9" style="10" bestFit="1" customWidth="1"/>
    <col min="6" max="6" width="11.5703125" style="10" bestFit="1" customWidth="1"/>
    <col min="7" max="7" width="1.28515625" style="10" customWidth="1"/>
    <col min="8" max="10" width="11.5703125" style="10" bestFit="1" customWidth="1"/>
    <col min="11" max="16384" width="9.140625" style="10"/>
  </cols>
  <sheetData>
    <row r="1" spans="1:10" s="8" customFormat="1" ht="15" customHeight="1" x14ac:dyDescent="0.25">
      <c r="A1" s="7"/>
      <c r="C1" s="4"/>
      <c r="D1" s="4"/>
      <c r="E1" s="4"/>
      <c r="F1" s="4"/>
      <c r="H1" s="4"/>
      <c r="I1" s="4"/>
      <c r="J1" s="4"/>
    </row>
    <row r="2" spans="1:10" s="1" customFormat="1" ht="15.75" customHeight="1" x14ac:dyDescent="0.25">
      <c r="A2" s="3"/>
      <c r="B2" s="9"/>
      <c r="C2" s="9"/>
      <c r="D2" s="9"/>
      <c r="E2" s="9"/>
      <c r="F2" s="9"/>
      <c r="G2" s="2"/>
    </row>
    <row r="3" spans="1:10" s="8" customFormat="1" ht="15" x14ac:dyDescent="0.25">
      <c r="A3" s="7"/>
      <c r="E3" s="6"/>
      <c r="F3" s="5"/>
      <c r="H3" s="6"/>
      <c r="I3" s="6"/>
      <c r="J3" s="6"/>
    </row>
    <row r="4" spans="1:10" s="8" customFormat="1" ht="15" x14ac:dyDescent="0.25">
      <c r="A4" s="7"/>
      <c r="E4" s="6"/>
      <c r="F4" s="5"/>
      <c r="H4" s="6"/>
      <c r="I4" s="6"/>
      <c r="J4" s="6"/>
    </row>
    <row r="5" spans="1:10" x14ac:dyDescent="0.25">
      <c r="A5" s="11" t="s">
        <v>17</v>
      </c>
      <c r="B5" s="11"/>
      <c r="C5" s="11"/>
      <c r="D5" s="11"/>
      <c r="E5" s="12" t="s">
        <v>18</v>
      </c>
      <c r="F5" s="12"/>
      <c r="H5" s="13" t="s">
        <v>19</v>
      </c>
      <c r="I5" s="14"/>
      <c r="J5" s="15"/>
    </row>
    <row r="6" spans="1:10" x14ac:dyDescent="0.25">
      <c r="A6" s="16" t="s">
        <v>0</v>
      </c>
      <c r="B6" s="16" t="s">
        <v>1</v>
      </c>
      <c r="C6" s="16" t="s">
        <v>6</v>
      </c>
      <c r="D6" s="16" t="s">
        <v>8</v>
      </c>
      <c r="E6" s="16" t="s">
        <v>20</v>
      </c>
      <c r="F6" s="16" t="s">
        <v>5</v>
      </c>
      <c r="H6" s="17" t="s">
        <v>16</v>
      </c>
      <c r="I6" s="18" t="s">
        <v>14</v>
      </c>
      <c r="J6" s="19" t="s">
        <v>15</v>
      </c>
    </row>
    <row r="7" spans="1:10" ht="5.25" customHeight="1" x14ac:dyDescent="0.25">
      <c r="A7" s="20"/>
      <c r="B7" s="21"/>
      <c r="C7" s="21"/>
      <c r="D7" s="21"/>
      <c r="E7" s="21"/>
      <c r="F7" s="21"/>
      <c r="H7" s="21"/>
      <c r="I7" s="21"/>
      <c r="J7" s="21"/>
    </row>
    <row r="8" spans="1:10" x14ac:dyDescent="0.25">
      <c r="A8" s="22">
        <v>1</v>
      </c>
      <c r="B8" s="23" t="s">
        <v>21</v>
      </c>
      <c r="C8" s="24"/>
      <c r="D8" s="24"/>
      <c r="E8" s="24"/>
      <c r="F8" s="24"/>
      <c r="H8" s="24"/>
      <c r="I8" s="24"/>
      <c r="J8" s="24"/>
    </row>
    <row r="9" spans="1:10" x14ac:dyDescent="0.25">
      <c r="A9" s="25" t="s">
        <v>2</v>
      </c>
      <c r="B9" s="26" t="s">
        <v>22</v>
      </c>
      <c r="C9" s="27"/>
      <c r="D9" s="28"/>
      <c r="E9" s="29"/>
      <c r="F9" s="30"/>
      <c r="H9" s="30"/>
      <c r="I9" s="30"/>
      <c r="J9" s="30"/>
    </row>
    <row r="10" spans="1:10" x14ac:dyDescent="0.25">
      <c r="A10" s="31" t="s">
        <v>23</v>
      </c>
      <c r="B10" s="32" t="s">
        <v>24</v>
      </c>
      <c r="C10" s="33">
        <v>4</v>
      </c>
      <c r="D10" s="34" t="s">
        <v>7</v>
      </c>
      <c r="E10" s="35">
        <f>(3200+2000)/2</f>
        <v>2600</v>
      </c>
      <c r="F10" s="36">
        <f>C10*E10</f>
        <v>10400</v>
      </c>
      <c r="H10" s="36"/>
      <c r="I10" s="36"/>
      <c r="J10" s="36">
        <f>F10</f>
        <v>10400</v>
      </c>
    </row>
    <row r="11" spans="1:10" x14ac:dyDescent="0.25">
      <c r="A11" s="31" t="s">
        <v>25</v>
      </c>
      <c r="B11" s="37" t="s">
        <v>26</v>
      </c>
      <c r="C11" s="38">
        <v>1</v>
      </c>
      <c r="D11" s="39" t="s">
        <v>7</v>
      </c>
      <c r="E11" s="35">
        <v>1540</v>
      </c>
      <c r="F11" s="35">
        <f t="shared" ref="F11:F13" si="0">C11*E11</f>
        <v>1540</v>
      </c>
      <c r="H11" s="35"/>
      <c r="I11" s="35"/>
      <c r="J11" s="35">
        <f t="shared" ref="J11:J24" si="1">F11</f>
        <v>1540</v>
      </c>
    </row>
    <row r="12" spans="1:10" x14ac:dyDescent="0.25">
      <c r="A12" s="31" t="s">
        <v>27</v>
      </c>
      <c r="B12" s="32" t="s">
        <v>28</v>
      </c>
      <c r="C12" s="40">
        <v>4</v>
      </c>
      <c r="D12" s="34" t="s">
        <v>7</v>
      </c>
      <c r="E12" s="36">
        <v>400</v>
      </c>
      <c r="F12" s="36">
        <f t="shared" si="0"/>
        <v>1600</v>
      </c>
      <c r="H12" s="36"/>
      <c r="I12" s="36"/>
      <c r="J12" s="36">
        <f t="shared" si="1"/>
        <v>1600</v>
      </c>
    </row>
    <row r="13" spans="1:10" x14ac:dyDescent="0.25">
      <c r="A13" s="31" t="s">
        <v>29</v>
      </c>
      <c r="B13" s="32" t="s">
        <v>30</v>
      </c>
      <c r="C13" s="40">
        <v>4</v>
      </c>
      <c r="D13" s="34" t="s">
        <v>7</v>
      </c>
      <c r="E13" s="36">
        <f>850+291.8</f>
        <v>1141.8</v>
      </c>
      <c r="F13" s="36">
        <f t="shared" si="0"/>
        <v>4567.2</v>
      </c>
      <c r="H13" s="36"/>
      <c r="I13" s="36"/>
      <c r="J13" s="36">
        <f t="shared" si="1"/>
        <v>4567.2</v>
      </c>
    </row>
    <row r="14" spans="1:10" x14ac:dyDescent="0.25">
      <c r="A14" s="41"/>
      <c r="B14" s="42" t="s">
        <v>31</v>
      </c>
      <c r="C14" s="43"/>
      <c r="D14" s="44"/>
      <c r="E14" s="45"/>
      <c r="F14" s="45">
        <f>SUM(F10:F13)</f>
        <v>18107.2</v>
      </c>
      <c r="H14" s="45"/>
      <c r="I14" s="45"/>
      <c r="J14" s="45"/>
    </row>
    <row r="15" spans="1:10" x14ac:dyDescent="0.25">
      <c r="A15" s="46" t="s">
        <v>3</v>
      </c>
      <c r="B15" s="47" t="s">
        <v>32</v>
      </c>
      <c r="C15" s="48"/>
      <c r="D15" s="49"/>
      <c r="E15" s="50"/>
      <c r="F15" s="51"/>
      <c r="H15" s="51"/>
      <c r="I15" s="51"/>
      <c r="J15" s="51"/>
    </row>
    <row r="16" spans="1:10" x14ac:dyDescent="0.25">
      <c r="A16" s="41" t="s">
        <v>33</v>
      </c>
      <c r="B16" s="32" t="s">
        <v>34</v>
      </c>
      <c r="C16" s="40">
        <v>3</v>
      </c>
      <c r="D16" s="34" t="s">
        <v>7</v>
      </c>
      <c r="E16" s="36">
        <v>31.45</v>
      </c>
      <c r="F16" s="36">
        <f t="shared" ref="F16:F17" si="2">C16*E16</f>
        <v>94.35</v>
      </c>
      <c r="H16" s="36"/>
      <c r="I16" s="36"/>
      <c r="J16" s="36">
        <f t="shared" si="1"/>
        <v>94.35</v>
      </c>
    </row>
    <row r="17" spans="1:10" x14ac:dyDescent="0.25">
      <c r="A17" s="41" t="s">
        <v>35</v>
      </c>
      <c r="B17" s="32" t="s">
        <v>36</v>
      </c>
      <c r="C17" s="33">
        <v>3</v>
      </c>
      <c r="D17" s="34" t="s">
        <v>7</v>
      </c>
      <c r="E17" s="36">
        <v>80</v>
      </c>
      <c r="F17" s="36">
        <f t="shared" si="2"/>
        <v>240</v>
      </c>
      <c r="H17" s="36"/>
      <c r="I17" s="36"/>
      <c r="J17" s="36">
        <f t="shared" si="1"/>
        <v>240</v>
      </c>
    </row>
    <row r="18" spans="1:10" x14ac:dyDescent="0.25">
      <c r="A18" s="41"/>
      <c r="B18" s="42" t="s">
        <v>37</v>
      </c>
      <c r="C18" s="43"/>
      <c r="D18" s="44"/>
      <c r="E18" s="45"/>
      <c r="F18" s="45">
        <f>SUM(F16:F17)</f>
        <v>334.35</v>
      </c>
      <c r="H18" s="45"/>
      <c r="I18" s="45"/>
      <c r="J18" s="45"/>
    </row>
    <row r="19" spans="1:10" ht="15" x14ac:dyDescent="0.25">
      <c r="A19" s="41"/>
      <c r="B19" s="42" t="s">
        <v>38</v>
      </c>
      <c r="C19" s="43"/>
      <c r="D19" s="44"/>
      <c r="E19" s="45"/>
      <c r="F19" s="52">
        <f>F14+F18</f>
        <v>18441.55</v>
      </c>
      <c r="H19" s="52"/>
      <c r="I19" s="52"/>
      <c r="J19" s="52"/>
    </row>
    <row r="20" spans="1:10" x14ac:dyDescent="0.25">
      <c r="A20" s="22">
        <v>2</v>
      </c>
      <c r="B20" s="23" t="s">
        <v>39</v>
      </c>
      <c r="C20" s="24"/>
      <c r="D20" s="24"/>
      <c r="E20" s="24"/>
      <c r="F20" s="24"/>
      <c r="H20" s="24"/>
      <c r="I20" s="24"/>
      <c r="J20" s="24"/>
    </row>
    <row r="21" spans="1:10" x14ac:dyDescent="0.25">
      <c r="A21" s="25" t="s">
        <v>4</v>
      </c>
      <c r="B21" s="26" t="s">
        <v>22</v>
      </c>
      <c r="C21" s="27"/>
      <c r="D21" s="28"/>
      <c r="E21" s="29"/>
      <c r="F21" s="30"/>
      <c r="H21" s="30"/>
      <c r="I21" s="30"/>
      <c r="J21" s="30">
        <f t="shared" si="1"/>
        <v>0</v>
      </c>
    </row>
    <row r="22" spans="1:10" x14ac:dyDescent="0.25">
      <c r="A22" s="31" t="s">
        <v>40</v>
      </c>
      <c r="B22" s="32" t="s">
        <v>24</v>
      </c>
      <c r="C22" s="33">
        <v>5</v>
      </c>
      <c r="D22" s="34" t="s">
        <v>7</v>
      </c>
      <c r="E22" s="35">
        <f>(3200+2000)/2</f>
        <v>2600</v>
      </c>
      <c r="F22" s="36">
        <f>C22*E22</f>
        <v>13000</v>
      </c>
      <c r="H22" s="36"/>
      <c r="I22" s="36"/>
      <c r="J22" s="36">
        <f t="shared" si="1"/>
        <v>13000</v>
      </c>
    </row>
    <row r="23" spans="1:10" x14ac:dyDescent="0.25">
      <c r="A23" s="31" t="s">
        <v>41</v>
      </c>
      <c r="B23" s="32" t="s">
        <v>28</v>
      </c>
      <c r="C23" s="40">
        <v>5</v>
      </c>
      <c r="D23" s="34" t="s">
        <v>7</v>
      </c>
      <c r="E23" s="36">
        <v>150</v>
      </c>
      <c r="F23" s="36">
        <f t="shared" ref="F23:F24" si="3">C23*E23</f>
        <v>750</v>
      </c>
      <c r="H23" s="36"/>
      <c r="I23" s="36"/>
      <c r="J23" s="36">
        <f t="shared" si="1"/>
        <v>750</v>
      </c>
    </row>
    <row r="24" spans="1:10" x14ac:dyDescent="0.25">
      <c r="A24" s="31" t="s">
        <v>42</v>
      </c>
      <c r="B24" s="32" t="s">
        <v>30</v>
      </c>
      <c r="C24" s="40">
        <v>5</v>
      </c>
      <c r="D24" s="34" t="s">
        <v>7</v>
      </c>
      <c r="E24" s="36">
        <f>850+291.8</f>
        <v>1141.8</v>
      </c>
      <c r="F24" s="36">
        <f t="shared" si="3"/>
        <v>5709</v>
      </c>
      <c r="H24" s="36"/>
      <c r="I24" s="36"/>
      <c r="J24" s="36">
        <f t="shared" si="1"/>
        <v>5709</v>
      </c>
    </row>
    <row r="25" spans="1:10" ht="15" x14ac:dyDescent="0.25">
      <c r="A25" s="41"/>
      <c r="B25" s="42" t="s">
        <v>43</v>
      </c>
      <c r="C25" s="43"/>
      <c r="D25" s="44"/>
      <c r="E25" s="45"/>
      <c r="F25" s="52">
        <f>SUM(F22:F24)</f>
        <v>19459</v>
      </c>
      <c r="H25" s="52"/>
      <c r="I25" s="52"/>
      <c r="J25" s="52"/>
    </row>
    <row r="26" spans="1:10" x14ac:dyDescent="0.25">
      <c r="A26" s="22">
        <v>3</v>
      </c>
      <c r="B26" s="23" t="s">
        <v>44</v>
      </c>
      <c r="C26" s="24"/>
      <c r="D26" s="24"/>
      <c r="E26" s="24"/>
      <c r="F26" s="24"/>
      <c r="H26" s="24"/>
      <c r="I26" s="24"/>
      <c r="J26" s="24"/>
    </row>
    <row r="27" spans="1:10" x14ac:dyDescent="0.25">
      <c r="A27" s="25" t="s">
        <v>9</v>
      </c>
      <c r="B27" s="26" t="s">
        <v>22</v>
      </c>
      <c r="C27" s="27"/>
      <c r="D27" s="28"/>
      <c r="E27" s="29"/>
      <c r="F27" s="30"/>
      <c r="H27" s="30"/>
      <c r="I27" s="30"/>
      <c r="J27" s="30"/>
    </row>
    <row r="28" spans="1:10" x14ac:dyDescent="0.25">
      <c r="A28" s="31" t="s">
        <v>45</v>
      </c>
      <c r="B28" s="32" t="s">
        <v>24</v>
      </c>
      <c r="C28" s="33">
        <v>3</v>
      </c>
      <c r="D28" s="34" t="s">
        <v>7</v>
      </c>
      <c r="E28" s="35">
        <f>(3200+2000)/2</f>
        <v>2600</v>
      </c>
      <c r="F28" s="36">
        <f>C28*E28</f>
        <v>7800</v>
      </c>
      <c r="H28" s="36"/>
      <c r="I28" s="36">
        <f>F28</f>
        <v>7800</v>
      </c>
      <c r="J28" s="36"/>
    </row>
    <row r="29" spans="1:10" x14ac:dyDescent="0.25">
      <c r="A29" s="31" t="s">
        <v>46</v>
      </c>
      <c r="B29" s="32" t="s">
        <v>28</v>
      </c>
      <c r="C29" s="40">
        <v>3</v>
      </c>
      <c r="D29" s="34" t="s">
        <v>7</v>
      </c>
      <c r="E29" s="36">
        <v>150</v>
      </c>
      <c r="F29" s="36">
        <f t="shared" ref="F29:F31" si="4">C29*E29</f>
        <v>450</v>
      </c>
      <c r="H29" s="36"/>
      <c r="I29" s="36">
        <f t="shared" ref="I29:I31" si="5">F29</f>
        <v>450</v>
      </c>
      <c r="J29" s="36"/>
    </row>
    <row r="30" spans="1:10" x14ac:dyDescent="0.25">
      <c r="A30" s="31" t="s">
        <v>47</v>
      </c>
      <c r="B30" s="32" t="s">
        <v>48</v>
      </c>
      <c r="C30" s="40">
        <v>1</v>
      </c>
      <c r="D30" s="34" t="s">
        <v>7</v>
      </c>
      <c r="E30" s="36">
        <v>600</v>
      </c>
      <c r="F30" s="36">
        <f t="shared" si="4"/>
        <v>600</v>
      </c>
      <c r="H30" s="36"/>
      <c r="I30" s="36">
        <f t="shared" si="5"/>
        <v>600</v>
      </c>
      <c r="J30" s="36"/>
    </row>
    <row r="31" spans="1:10" x14ac:dyDescent="0.25">
      <c r="A31" s="31" t="s">
        <v>49</v>
      </c>
      <c r="B31" s="32" t="s">
        <v>30</v>
      </c>
      <c r="C31" s="40">
        <v>3</v>
      </c>
      <c r="D31" s="34" t="s">
        <v>7</v>
      </c>
      <c r="E31" s="36">
        <f>850+291.8</f>
        <v>1141.8</v>
      </c>
      <c r="F31" s="36">
        <f t="shared" si="4"/>
        <v>3425.3999999999996</v>
      </c>
      <c r="H31" s="36"/>
      <c r="I31" s="36">
        <f t="shared" si="5"/>
        <v>3425.3999999999996</v>
      </c>
      <c r="J31" s="36"/>
    </row>
    <row r="32" spans="1:10" ht="15" x14ac:dyDescent="0.25">
      <c r="A32" s="41"/>
      <c r="B32" s="42" t="s">
        <v>50</v>
      </c>
      <c r="C32" s="43"/>
      <c r="D32" s="44"/>
      <c r="E32" s="45"/>
      <c r="F32" s="52">
        <f>SUM(F28:F31)</f>
        <v>12275.4</v>
      </c>
      <c r="H32" s="52"/>
      <c r="I32" s="52"/>
      <c r="J32" s="52"/>
    </row>
    <row r="33" spans="1:10" x14ac:dyDescent="0.25">
      <c r="A33" s="22">
        <v>4</v>
      </c>
      <c r="B33" s="23" t="s">
        <v>51</v>
      </c>
      <c r="C33" s="24"/>
      <c r="D33" s="24"/>
      <c r="E33" s="24"/>
      <c r="F33" s="24"/>
      <c r="H33" s="24"/>
      <c r="I33" s="24"/>
      <c r="J33" s="24"/>
    </row>
    <row r="34" spans="1:10" x14ac:dyDescent="0.25">
      <c r="A34" s="25" t="s">
        <v>10</v>
      </c>
      <c r="B34" s="26" t="s">
        <v>22</v>
      </c>
      <c r="C34" s="27"/>
      <c r="D34" s="28"/>
      <c r="E34" s="29"/>
      <c r="F34" s="30"/>
      <c r="H34" s="30"/>
      <c r="I34" s="30"/>
      <c r="J34" s="30"/>
    </row>
    <row r="35" spans="1:10" x14ac:dyDescent="0.25">
      <c r="A35" s="31" t="s">
        <v>52</v>
      </c>
      <c r="B35" s="32" t="s">
        <v>24</v>
      </c>
      <c r="C35" s="33">
        <v>7</v>
      </c>
      <c r="D35" s="34" t="s">
        <v>7</v>
      </c>
      <c r="E35" s="35">
        <f>(3200+2000)/2</f>
        <v>2600</v>
      </c>
      <c r="F35" s="36">
        <f>C35*E35</f>
        <v>18200</v>
      </c>
      <c r="H35" s="36"/>
      <c r="I35" s="36"/>
      <c r="J35" s="36">
        <f>F35</f>
        <v>18200</v>
      </c>
    </row>
    <row r="36" spans="1:10" x14ac:dyDescent="0.25">
      <c r="A36" s="31" t="s">
        <v>53</v>
      </c>
      <c r="B36" s="32" t="s">
        <v>28</v>
      </c>
      <c r="C36" s="40">
        <v>7</v>
      </c>
      <c r="D36" s="34" t="s">
        <v>7</v>
      </c>
      <c r="E36" s="36">
        <v>150</v>
      </c>
      <c r="F36" s="36">
        <f t="shared" ref="F36:F37" si="6">C36*E36</f>
        <v>1050</v>
      </c>
      <c r="H36" s="36"/>
      <c r="I36" s="36"/>
      <c r="J36" s="36">
        <f t="shared" ref="J36:J37" si="7">F36</f>
        <v>1050</v>
      </c>
    </row>
    <row r="37" spans="1:10" x14ac:dyDescent="0.25">
      <c r="A37" s="31" t="s">
        <v>54</v>
      </c>
      <c r="B37" s="32" t="s">
        <v>30</v>
      </c>
      <c r="C37" s="40">
        <v>7</v>
      </c>
      <c r="D37" s="34" t="s">
        <v>7</v>
      </c>
      <c r="E37" s="36">
        <f>850+291.8</f>
        <v>1141.8</v>
      </c>
      <c r="F37" s="36">
        <f t="shared" si="6"/>
        <v>7992.5999999999995</v>
      </c>
      <c r="H37" s="36"/>
      <c r="I37" s="36"/>
      <c r="J37" s="36">
        <f t="shared" si="7"/>
        <v>7992.5999999999995</v>
      </c>
    </row>
    <row r="38" spans="1:10" ht="15" x14ac:dyDescent="0.25">
      <c r="A38" s="41"/>
      <c r="B38" s="42" t="s">
        <v>55</v>
      </c>
      <c r="C38" s="43"/>
      <c r="D38" s="44"/>
      <c r="E38" s="45"/>
      <c r="F38" s="52">
        <f>SUM(F35:F37)</f>
        <v>27242.6</v>
      </c>
      <c r="H38" s="52"/>
      <c r="I38" s="52"/>
      <c r="J38" s="52"/>
    </row>
    <row r="39" spans="1:10" x14ac:dyDescent="0.25">
      <c r="A39" s="22">
        <v>5</v>
      </c>
      <c r="B39" s="23" t="s">
        <v>56</v>
      </c>
      <c r="C39" s="24"/>
      <c r="D39" s="24"/>
      <c r="E39" s="24"/>
      <c r="F39" s="24"/>
      <c r="H39" s="24"/>
      <c r="I39" s="24"/>
      <c r="J39" s="24"/>
    </row>
    <row r="40" spans="1:10" x14ac:dyDescent="0.25">
      <c r="A40" s="25" t="s">
        <v>11</v>
      </c>
      <c r="B40" s="26" t="s">
        <v>57</v>
      </c>
      <c r="C40" s="27"/>
      <c r="D40" s="28"/>
      <c r="E40" s="29"/>
      <c r="F40" s="30"/>
      <c r="H40" s="30"/>
      <c r="I40" s="30"/>
      <c r="J40" s="30"/>
    </row>
    <row r="41" spans="1:10" x14ac:dyDescent="0.25">
      <c r="A41" s="31" t="s">
        <v>58</v>
      </c>
      <c r="B41" s="32" t="s">
        <v>59</v>
      </c>
      <c r="C41" s="33">
        <v>0.8</v>
      </c>
      <c r="D41" s="34" t="s">
        <v>60</v>
      </c>
      <c r="E41" s="35">
        <v>276.95999999999998</v>
      </c>
      <c r="F41" s="36">
        <f>C41*E41</f>
        <v>221.56799999999998</v>
      </c>
      <c r="H41" s="36">
        <f>F41</f>
        <v>221.56799999999998</v>
      </c>
      <c r="I41" s="36"/>
      <c r="J41" s="36"/>
    </row>
    <row r="42" spans="1:10" x14ac:dyDescent="0.25">
      <c r="A42" s="31" t="s">
        <v>61</v>
      </c>
      <c r="B42" s="32" t="s">
        <v>62</v>
      </c>
      <c r="C42" s="33">
        <v>2</v>
      </c>
      <c r="D42" s="34" t="s">
        <v>7</v>
      </c>
      <c r="E42" s="35">
        <v>74.900000000000006</v>
      </c>
      <c r="F42" s="36">
        <f t="shared" ref="F42:F46" si="8">C42*E42</f>
        <v>149.80000000000001</v>
      </c>
      <c r="H42" s="36">
        <f t="shared" ref="H42:H54" si="9">F42</f>
        <v>149.80000000000001</v>
      </c>
      <c r="I42" s="36"/>
      <c r="J42" s="36"/>
    </row>
    <row r="43" spans="1:10" x14ac:dyDescent="0.25">
      <c r="A43" s="31" t="s">
        <v>63</v>
      </c>
      <c r="B43" s="32" t="s">
        <v>64</v>
      </c>
      <c r="C43" s="33">
        <v>2</v>
      </c>
      <c r="D43" s="34" t="s">
        <v>7</v>
      </c>
      <c r="E43" s="35">
        <v>298.52999999999997</v>
      </c>
      <c r="F43" s="36">
        <f t="shared" si="8"/>
        <v>597.05999999999995</v>
      </c>
      <c r="H43" s="36">
        <f t="shared" si="9"/>
        <v>597.05999999999995</v>
      </c>
      <c r="I43" s="36"/>
      <c r="J43" s="36"/>
    </row>
    <row r="44" spans="1:10" x14ac:dyDescent="0.25">
      <c r="A44" s="31" t="s">
        <v>65</v>
      </c>
      <c r="B44" s="32" t="s">
        <v>66</v>
      </c>
      <c r="C44" s="33">
        <v>2</v>
      </c>
      <c r="D44" s="34" t="s">
        <v>7</v>
      </c>
      <c r="E44" s="35">
        <v>115.22</v>
      </c>
      <c r="F44" s="36">
        <f t="shared" si="8"/>
        <v>230.44</v>
      </c>
      <c r="H44" s="36">
        <f t="shared" si="9"/>
        <v>230.44</v>
      </c>
      <c r="I44" s="36"/>
      <c r="J44" s="36"/>
    </row>
    <row r="45" spans="1:10" x14ac:dyDescent="0.25">
      <c r="A45" s="31" t="s">
        <v>67</v>
      </c>
      <c r="B45" s="32" t="s">
        <v>68</v>
      </c>
      <c r="C45" s="33">
        <v>2</v>
      </c>
      <c r="D45" s="34" t="s">
        <v>7</v>
      </c>
      <c r="E45" s="35">
        <v>45.99</v>
      </c>
      <c r="F45" s="36">
        <f t="shared" si="8"/>
        <v>91.98</v>
      </c>
      <c r="H45" s="36">
        <f t="shared" si="9"/>
        <v>91.98</v>
      </c>
      <c r="I45" s="36"/>
      <c r="J45" s="36"/>
    </row>
    <row r="46" spans="1:10" x14ac:dyDescent="0.25">
      <c r="A46" s="31" t="s">
        <v>69</v>
      </c>
      <c r="B46" s="53" t="s">
        <v>70</v>
      </c>
      <c r="C46" s="40">
        <v>0.5</v>
      </c>
      <c r="D46" s="34" t="s">
        <v>60</v>
      </c>
      <c r="E46" s="35">
        <v>430.84</v>
      </c>
      <c r="F46" s="36">
        <f t="shared" si="8"/>
        <v>215.42</v>
      </c>
      <c r="H46" s="36">
        <f t="shared" si="9"/>
        <v>215.42</v>
      </c>
      <c r="I46" s="36"/>
      <c r="J46" s="36"/>
    </row>
    <row r="47" spans="1:10" x14ac:dyDescent="0.25">
      <c r="A47" s="41"/>
      <c r="B47" s="42" t="s">
        <v>71</v>
      </c>
      <c r="C47" s="43"/>
      <c r="D47" s="44"/>
      <c r="E47" s="45"/>
      <c r="F47" s="45">
        <f>SUM(F41:F46)</f>
        <v>1506.268</v>
      </c>
      <c r="H47" s="45"/>
      <c r="I47" s="45"/>
      <c r="J47" s="45"/>
    </row>
    <row r="48" spans="1:10" x14ac:dyDescent="0.25">
      <c r="A48" s="46" t="s">
        <v>12</v>
      </c>
      <c r="B48" s="47" t="s">
        <v>32</v>
      </c>
      <c r="C48" s="48"/>
      <c r="D48" s="49"/>
      <c r="E48" s="50"/>
      <c r="F48" s="51"/>
      <c r="H48" s="51"/>
      <c r="I48" s="51"/>
      <c r="J48" s="51"/>
    </row>
    <row r="49" spans="1:10" x14ac:dyDescent="0.25">
      <c r="A49" s="41" t="s">
        <v>72</v>
      </c>
      <c r="B49" s="32" t="s">
        <v>34</v>
      </c>
      <c r="C49" s="40">
        <v>6</v>
      </c>
      <c r="D49" s="34" t="s">
        <v>7</v>
      </c>
      <c r="E49" s="36">
        <v>31.45</v>
      </c>
      <c r="F49" s="36">
        <f t="shared" ref="F49:F50" si="10">C49*E49</f>
        <v>188.7</v>
      </c>
      <c r="H49" s="36">
        <f t="shared" si="9"/>
        <v>188.7</v>
      </c>
      <c r="I49" s="36"/>
      <c r="J49" s="36"/>
    </row>
    <row r="50" spans="1:10" x14ac:dyDescent="0.25">
      <c r="A50" s="41" t="s">
        <v>73</v>
      </c>
      <c r="B50" s="32" t="s">
        <v>36</v>
      </c>
      <c r="C50" s="33">
        <v>6</v>
      </c>
      <c r="D50" s="34" t="s">
        <v>7</v>
      </c>
      <c r="E50" s="36">
        <v>80</v>
      </c>
      <c r="F50" s="36">
        <f t="shared" si="10"/>
        <v>480</v>
      </c>
      <c r="H50" s="36">
        <f t="shared" si="9"/>
        <v>480</v>
      </c>
      <c r="I50" s="36"/>
      <c r="J50" s="36"/>
    </row>
    <row r="51" spans="1:10" x14ac:dyDescent="0.25">
      <c r="A51" s="41"/>
      <c r="B51" s="42" t="s">
        <v>74</v>
      </c>
      <c r="C51" s="43"/>
      <c r="D51" s="44"/>
      <c r="E51" s="45"/>
      <c r="F51" s="45">
        <f>SUM(F49:F50)</f>
        <v>668.7</v>
      </c>
      <c r="H51" s="45"/>
      <c r="I51" s="45"/>
      <c r="J51" s="45"/>
    </row>
    <row r="52" spans="1:10" x14ac:dyDescent="0.25">
      <c r="A52" s="46" t="s">
        <v>13</v>
      </c>
      <c r="B52" s="47" t="s">
        <v>75</v>
      </c>
      <c r="C52" s="48"/>
      <c r="D52" s="49"/>
      <c r="E52" s="50"/>
      <c r="F52" s="51"/>
      <c r="H52" s="51"/>
      <c r="I52" s="51"/>
      <c r="J52" s="51"/>
    </row>
    <row r="53" spans="1:10" x14ac:dyDescent="0.25">
      <c r="A53" s="41" t="s">
        <v>76</v>
      </c>
      <c r="B53" s="32" t="s">
        <v>77</v>
      </c>
      <c r="C53" s="40">
        <v>4</v>
      </c>
      <c r="D53" s="34" t="s">
        <v>78</v>
      </c>
      <c r="E53" s="36">
        <v>35</v>
      </c>
      <c r="F53" s="36">
        <f t="shared" ref="F53:F54" si="11">C53*E53</f>
        <v>140</v>
      </c>
      <c r="H53" s="36">
        <f t="shared" si="9"/>
        <v>140</v>
      </c>
      <c r="I53" s="36"/>
      <c r="J53" s="36"/>
    </row>
    <row r="54" spans="1:10" x14ac:dyDescent="0.25">
      <c r="A54" s="41" t="s">
        <v>79</v>
      </c>
      <c r="B54" s="32" t="s">
        <v>80</v>
      </c>
      <c r="C54" s="33">
        <v>4</v>
      </c>
      <c r="D54" s="34" t="s">
        <v>78</v>
      </c>
      <c r="E54" s="36">
        <v>25</v>
      </c>
      <c r="F54" s="36">
        <f t="shared" si="11"/>
        <v>100</v>
      </c>
      <c r="H54" s="36">
        <f t="shared" si="9"/>
        <v>100</v>
      </c>
      <c r="I54" s="36"/>
      <c r="J54" s="36"/>
    </row>
    <row r="55" spans="1:10" x14ac:dyDescent="0.25">
      <c r="A55" s="41"/>
      <c r="B55" s="42" t="s">
        <v>81</v>
      </c>
      <c r="C55" s="33"/>
      <c r="D55" s="34"/>
      <c r="E55" s="36"/>
      <c r="F55" s="45">
        <f>SUM(F53:F54)</f>
        <v>240</v>
      </c>
      <c r="H55" s="45"/>
      <c r="I55" s="45"/>
      <c r="J55" s="45"/>
    </row>
    <row r="56" spans="1:10" ht="15" x14ac:dyDescent="0.25">
      <c r="A56" s="54"/>
      <c r="B56" s="55" t="s">
        <v>82</v>
      </c>
      <c r="C56" s="56"/>
      <c r="D56" s="57"/>
      <c r="E56" s="58"/>
      <c r="F56" s="59">
        <f>F47+F51+F55</f>
        <v>2414.9679999999998</v>
      </c>
      <c r="H56" s="59"/>
      <c r="I56" s="59"/>
      <c r="J56" s="59"/>
    </row>
    <row r="57" spans="1:10" x14ac:dyDescent="0.25">
      <c r="A57" s="22">
        <v>6</v>
      </c>
      <c r="B57" s="23" t="s">
        <v>83</v>
      </c>
      <c r="C57" s="24"/>
      <c r="D57" s="24"/>
      <c r="E57" s="24"/>
      <c r="F57" s="24"/>
      <c r="H57" s="24"/>
      <c r="I57" s="24"/>
      <c r="J57" s="24"/>
    </row>
    <row r="58" spans="1:10" x14ac:dyDescent="0.25">
      <c r="A58" s="46" t="s">
        <v>84</v>
      </c>
      <c r="B58" s="47" t="s">
        <v>21</v>
      </c>
      <c r="C58" s="48"/>
      <c r="D58" s="49"/>
      <c r="E58" s="50"/>
      <c r="F58" s="51"/>
      <c r="H58" s="51"/>
      <c r="I58" s="51"/>
      <c r="J58" s="51"/>
    </row>
    <row r="59" spans="1:10" x14ac:dyDescent="0.25">
      <c r="A59" s="31" t="s">
        <v>85</v>
      </c>
      <c r="B59" s="32" t="s">
        <v>86</v>
      </c>
      <c r="C59" s="33">
        <v>90</v>
      </c>
      <c r="D59" s="34" t="s">
        <v>87</v>
      </c>
      <c r="E59" s="35">
        <v>35</v>
      </c>
      <c r="F59" s="36">
        <f t="shared" ref="F59:F61" si="12">C59*E59</f>
        <v>3150</v>
      </c>
      <c r="H59" s="36"/>
      <c r="I59" s="36"/>
      <c r="J59" s="36">
        <f>F59</f>
        <v>3150</v>
      </c>
    </row>
    <row r="60" spans="1:10" x14ac:dyDescent="0.25">
      <c r="A60" s="31" t="s">
        <v>88</v>
      </c>
      <c r="B60" s="32" t="s">
        <v>89</v>
      </c>
      <c r="C60" s="33">
        <v>45</v>
      </c>
      <c r="D60" s="34" t="s">
        <v>87</v>
      </c>
      <c r="E60" s="35">
        <v>25</v>
      </c>
      <c r="F60" s="36">
        <f t="shared" si="12"/>
        <v>1125</v>
      </c>
      <c r="H60" s="36"/>
      <c r="I60" s="36"/>
      <c r="J60" s="36">
        <f t="shared" ref="J60:J66" si="13">F60</f>
        <v>1125</v>
      </c>
    </row>
    <row r="61" spans="1:10" x14ac:dyDescent="0.25">
      <c r="A61" s="31" t="s">
        <v>90</v>
      </c>
      <c r="B61" s="32" t="s">
        <v>91</v>
      </c>
      <c r="C61" s="33">
        <v>12</v>
      </c>
      <c r="D61" s="34" t="s">
        <v>7</v>
      </c>
      <c r="E61" s="35">
        <v>65</v>
      </c>
      <c r="F61" s="36">
        <f t="shared" si="12"/>
        <v>780</v>
      </c>
      <c r="H61" s="36"/>
      <c r="I61" s="36"/>
      <c r="J61" s="36">
        <f t="shared" si="13"/>
        <v>780</v>
      </c>
    </row>
    <row r="62" spans="1:10" x14ac:dyDescent="0.25">
      <c r="A62" s="31"/>
      <c r="B62" s="42" t="s">
        <v>92</v>
      </c>
      <c r="C62" s="43"/>
      <c r="D62" s="44"/>
      <c r="E62" s="45"/>
      <c r="F62" s="45">
        <f>SUM(F59:F61)</f>
        <v>5055</v>
      </c>
      <c r="H62" s="45"/>
      <c r="I62" s="45"/>
      <c r="J62" s="45"/>
    </row>
    <row r="63" spans="1:10" x14ac:dyDescent="0.25">
      <c r="A63" s="46" t="s">
        <v>93</v>
      </c>
      <c r="B63" s="47" t="s">
        <v>39</v>
      </c>
      <c r="C63" s="48"/>
      <c r="D63" s="49"/>
      <c r="E63" s="50"/>
      <c r="F63" s="51"/>
      <c r="H63" s="51"/>
      <c r="I63" s="51"/>
      <c r="J63" s="51"/>
    </row>
    <row r="64" spans="1:10" x14ac:dyDescent="0.25">
      <c r="A64" s="31" t="s">
        <v>94</v>
      </c>
      <c r="B64" s="32" t="s">
        <v>95</v>
      </c>
      <c r="C64" s="33">
        <v>60</v>
      </c>
      <c r="D64" s="34" t="s">
        <v>87</v>
      </c>
      <c r="E64" s="35">
        <v>35</v>
      </c>
      <c r="F64" s="36">
        <f t="shared" ref="F64:F66" si="14">C64*E64</f>
        <v>2100</v>
      </c>
      <c r="H64" s="36"/>
      <c r="I64" s="36"/>
      <c r="J64" s="36">
        <f t="shared" si="13"/>
        <v>2100</v>
      </c>
    </row>
    <row r="65" spans="1:10" x14ac:dyDescent="0.25">
      <c r="A65" s="31" t="s">
        <v>96</v>
      </c>
      <c r="B65" s="32" t="s">
        <v>97</v>
      </c>
      <c r="C65" s="33">
        <v>60</v>
      </c>
      <c r="D65" s="34" t="s">
        <v>87</v>
      </c>
      <c r="E65" s="35">
        <v>25</v>
      </c>
      <c r="F65" s="36">
        <f t="shared" si="14"/>
        <v>1500</v>
      </c>
      <c r="H65" s="36"/>
      <c r="I65" s="36"/>
      <c r="J65" s="36">
        <f t="shared" si="13"/>
        <v>1500</v>
      </c>
    </row>
    <row r="66" spans="1:10" x14ac:dyDescent="0.25">
      <c r="A66" s="31" t="s">
        <v>98</v>
      </c>
      <c r="B66" s="32" t="s">
        <v>91</v>
      </c>
      <c r="C66" s="33">
        <v>12</v>
      </c>
      <c r="D66" s="34" t="s">
        <v>7</v>
      </c>
      <c r="E66" s="35">
        <v>65</v>
      </c>
      <c r="F66" s="36">
        <f t="shared" si="14"/>
        <v>780</v>
      </c>
      <c r="H66" s="36"/>
      <c r="I66" s="36"/>
      <c r="J66" s="36">
        <f t="shared" si="13"/>
        <v>780</v>
      </c>
    </row>
    <row r="67" spans="1:10" x14ac:dyDescent="0.25">
      <c r="A67" s="31"/>
      <c r="B67" s="42" t="s">
        <v>99</v>
      </c>
      <c r="C67" s="43"/>
      <c r="D67" s="44"/>
      <c r="E67" s="45"/>
      <c r="F67" s="45">
        <f>SUM(F64:F66)</f>
        <v>4380</v>
      </c>
      <c r="H67" s="45"/>
      <c r="I67" s="45"/>
      <c r="J67" s="45"/>
    </row>
    <row r="68" spans="1:10" x14ac:dyDescent="0.25">
      <c r="A68" s="46" t="s">
        <v>100</v>
      </c>
      <c r="B68" s="47" t="s">
        <v>44</v>
      </c>
      <c r="C68" s="48"/>
      <c r="D68" s="49"/>
      <c r="E68" s="50"/>
      <c r="F68" s="51"/>
      <c r="H68" s="51"/>
      <c r="I68" s="51"/>
      <c r="J68" s="51"/>
    </row>
    <row r="69" spans="1:10" x14ac:dyDescent="0.25">
      <c r="A69" s="31" t="s">
        <v>101</v>
      </c>
      <c r="B69" s="32" t="s">
        <v>95</v>
      </c>
      <c r="C69" s="33">
        <v>60</v>
      </c>
      <c r="D69" s="34" t="s">
        <v>87</v>
      </c>
      <c r="E69" s="35">
        <v>35</v>
      </c>
      <c r="F69" s="36">
        <f t="shared" ref="F69:F71" si="15">C69*E69</f>
        <v>2100</v>
      </c>
      <c r="H69" s="36"/>
      <c r="I69" s="36">
        <f>F69</f>
        <v>2100</v>
      </c>
      <c r="J69" s="36"/>
    </row>
    <row r="70" spans="1:10" x14ac:dyDescent="0.25">
      <c r="A70" s="31" t="s">
        <v>102</v>
      </c>
      <c r="B70" s="32" t="s">
        <v>97</v>
      </c>
      <c r="C70" s="33">
        <v>60</v>
      </c>
      <c r="D70" s="34" t="s">
        <v>87</v>
      </c>
      <c r="E70" s="35">
        <v>25</v>
      </c>
      <c r="F70" s="36">
        <f t="shared" si="15"/>
        <v>1500</v>
      </c>
      <c r="H70" s="36"/>
      <c r="I70" s="36">
        <f t="shared" ref="I70:I71" si="16">F70</f>
        <v>1500</v>
      </c>
      <c r="J70" s="36"/>
    </row>
    <row r="71" spans="1:10" x14ac:dyDescent="0.25">
      <c r="A71" s="31" t="s">
        <v>103</v>
      </c>
      <c r="B71" s="32" t="s">
        <v>91</v>
      </c>
      <c r="C71" s="33">
        <v>12</v>
      </c>
      <c r="D71" s="34" t="s">
        <v>7</v>
      </c>
      <c r="E71" s="35">
        <v>65</v>
      </c>
      <c r="F71" s="36">
        <f t="shared" si="15"/>
        <v>780</v>
      </c>
      <c r="H71" s="36"/>
      <c r="I71" s="36">
        <f t="shared" si="16"/>
        <v>780</v>
      </c>
      <c r="J71" s="36"/>
    </row>
    <row r="72" spans="1:10" x14ac:dyDescent="0.25">
      <c r="A72" s="31"/>
      <c r="B72" s="42" t="s">
        <v>104</v>
      </c>
      <c r="C72" s="43"/>
      <c r="D72" s="44"/>
      <c r="E72" s="45"/>
      <c r="F72" s="45">
        <f>SUM(F69:F71)</f>
        <v>4380</v>
      </c>
      <c r="H72" s="45"/>
      <c r="I72" s="45"/>
      <c r="J72" s="45"/>
    </row>
    <row r="73" spans="1:10" x14ac:dyDescent="0.25">
      <c r="A73" s="46" t="s">
        <v>105</v>
      </c>
      <c r="B73" s="47" t="s">
        <v>51</v>
      </c>
      <c r="C73" s="48"/>
      <c r="D73" s="49"/>
      <c r="E73" s="50"/>
      <c r="F73" s="51"/>
      <c r="H73" s="51"/>
      <c r="I73" s="51"/>
      <c r="J73" s="51"/>
    </row>
    <row r="74" spans="1:10" x14ac:dyDescent="0.25">
      <c r="A74" s="31" t="s">
        <v>106</v>
      </c>
      <c r="B74" s="32" t="s">
        <v>95</v>
      </c>
      <c r="C74" s="33">
        <v>60</v>
      </c>
      <c r="D74" s="34" t="s">
        <v>87</v>
      </c>
      <c r="E74" s="35">
        <v>35</v>
      </c>
      <c r="F74" s="36">
        <f t="shared" ref="F74:F76" si="17">C74*E74</f>
        <v>2100</v>
      </c>
      <c r="H74" s="36"/>
      <c r="I74" s="36"/>
      <c r="J74" s="36">
        <f>F74</f>
        <v>2100</v>
      </c>
    </row>
    <row r="75" spans="1:10" x14ac:dyDescent="0.25">
      <c r="A75" s="31" t="s">
        <v>107</v>
      </c>
      <c r="B75" s="32" t="s">
        <v>97</v>
      </c>
      <c r="C75" s="33">
        <v>60</v>
      </c>
      <c r="D75" s="34" t="s">
        <v>87</v>
      </c>
      <c r="E75" s="35">
        <v>25</v>
      </c>
      <c r="F75" s="36">
        <f t="shared" si="17"/>
        <v>1500</v>
      </c>
      <c r="H75" s="36"/>
      <c r="I75" s="36"/>
      <c r="J75" s="36">
        <f t="shared" ref="J75:J76" si="18">F75</f>
        <v>1500</v>
      </c>
    </row>
    <row r="76" spans="1:10" x14ac:dyDescent="0.25">
      <c r="A76" s="31" t="s">
        <v>108</v>
      </c>
      <c r="B76" s="32" t="s">
        <v>91</v>
      </c>
      <c r="C76" s="33">
        <v>12</v>
      </c>
      <c r="D76" s="34" t="s">
        <v>7</v>
      </c>
      <c r="E76" s="35">
        <v>65</v>
      </c>
      <c r="F76" s="36">
        <f t="shared" si="17"/>
        <v>780</v>
      </c>
      <c r="H76" s="36"/>
      <c r="I76" s="36"/>
      <c r="J76" s="36">
        <f t="shared" si="18"/>
        <v>780</v>
      </c>
    </row>
    <row r="77" spans="1:10" x14ac:dyDescent="0.25">
      <c r="A77" s="31"/>
      <c r="B77" s="42" t="s">
        <v>109</v>
      </c>
      <c r="C77" s="43"/>
      <c r="D77" s="44"/>
      <c r="E77" s="45"/>
      <c r="F77" s="45">
        <f>SUM(F74:F76)</f>
        <v>4380</v>
      </c>
      <c r="H77" s="45"/>
      <c r="I77" s="45"/>
      <c r="J77" s="45"/>
    </row>
    <row r="78" spans="1:10" x14ac:dyDescent="0.25">
      <c r="A78" s="46" t="s">
        <v>110</v>
      </c>
      <c r="B78" s="47" t="s">
        <v>56</v>
      </c>
      <c r="C78" s="48"/>
      <c r="D78" s="49"/>
      <c r="E78" s="50"/>
      <c r="F78" s="51"/>
      <c r="H78" s="51"/>
      <c r="I78" s="51"/>
      <c r="J78" s="51"/>
    </row>
    <row r="79" spans="1:10" x14ac:dyDescent="0.25">
      <c r="A79" s="31" t="s">
        <v>111</v>
      </c>
      <c r="B79" s="32" t="s">
        <v>112</v>
      </c>
      <c r="C79" s="33">
        <v>90</v>
      </c>
      <c r="D79" s="34" t="s">
        <v>87</v>
      </c>
      <c r="E79" s="35">
        <v>25</v>
      </c>
      <c r="F79" s="36">
        <f t="shared" ref="F79:F80" si="19">C79*E79</f>
        <v>2250</v>
      </c>
      <c r="H79" s="36">
        <f>F79</f>
        <v>2250</v>
      </c>
      <c r="I79" s="36"/>
      <c r="J79" s="36"/>
    </row>
    <row r="80" spans="1:10" x14ac:dyDescent="0.25">
      <c r="A80" s="31" t="s">
        <v>113</v>
      </c>
      <c r="B80" s="32" t="s">
        <v>91</v>
      </c>
      <c r="C80" s="33">
        <v>12</v>
      </c>
      <c r="D80" s="34" t="s">
        <v>7</v>
      </c>
      <c r="E80" s="35">
        <v>65</v>
      </c>
      <c r="F80" s="36">
        <f t="shared" si="19"/>
        <v>780</v>
      </c>
      <c r="H80" s="36">
        <f t="shared" ref="H80" si="20">F80</f>
        <v>780</v>
      </c>
      <c r="I80" s="36"/>
      <c r="J80" s="36"/>
    </row>
    <row r="81" spans="1:10" x14ac:dyDescent="0.25">
      <c r="A81" s="31"/>
      <c r="B81" s="42" t="s">
        <v>114</v>
      </c>
      <c r="C81" s="43"/>
      <c r="D81" s="44"/>
      <c r="E81" s="45"/>
      <c r="F81" s="45">
        <f>SUM(F79:F80)</f>
        <v>3030</v>
      </c>
      <c r="H81" s="45"/>
      <c r="I81" s="45"/>
      <c r="J81" s="45"/>
    </row>
    <row r="82" spans="1:10" ht="15" x14ac:dyDescent="0.25">
      <c r="A82" s="60"/>
      <c r="B82" s="55" t="s">
        <v>115</v>
      </c>
      <c r="C82" s="56"/>
      <c r="D82" s="57"/>
      <c r="E82" s="58"/>
      <c r="F82" s="59">
        <f>F62+F67+F72+F77+F81</f>
        <v>21225</v>
      </c>
      <c r="H82" s="59"/>
      <c r="I82" s="59"/>
      <c r="J82" s="59"/>
    </row>
    <row r="83" spans="1:10" ht="5.25" customHeight="1" x14ac:dyDescent="0.25">
      <c r="A83" s="61"/>
      <c r="B83" s="62"/>
      <c r="C83" s="62"/>
      <c r="D83" s="62"/>
      <c r="E83" s="21"/>
      <c r="F83" s="21"/>
      <c r="H83" s="21"/>
      <c r="I83" s="21"/>
      <c r="J83" s="21"/>
    </row>
    <row r="84" spans="1:10" ht="17.25" x14ac:dyDescent="0.25">
      <c r="A84" s="63"/>
      <c r="B84" s="63"/>
      <c r="C84" s="63"/>
      <c r="D84" s="64"/>
      <c r="E84" s="65" t="s">
        <v>5</v>
      </c>
      <c r="F84" s="66">
        <f>F19+F25+F32+F38+F56+F82</f>
        <v>101058.518</v>
      </c>
      <c r="H84" s="66">
        <f>SUM(H10:H82)</f>
        <v>5444.9679999999998</v>
      </c>
      <c r="I84" s="66">
        <f t="shared" ref="I84:J84" si="21">SUM(I10:I82)</f>
        <v>16655.400000000001</v>
      </c>
      <c r="J84" s="66">
        <f t="shared" si="21"/>
        <v>78958.149999999994</v>
      </c>
    </row>
    <row r="86" spans="1:10" x14ac:dyDescent="0.25">
      <c r="F86" s="68" t="s">
        <v>116</v>
      </c>
      <c r="H86" s="69">
        <f>SUM(H10:H55)</f>
        <v>2414.9679999999998</v>
      </c>
      <c r="I86" s="69">
        <f t="shared" ref="I86:J86" si="22">SUM(I10:I55)</f>
        <v>12275.4</v>
      </c>
      <c r="J86" s="69">
        <f t="shared" si="22"/>
        <v>65143.15</v>
      </c>
    </row>
    <row r="87" spans="1:10" x14ac:dyDescent="0.25">
      <c r="F87" s="70" t="s">
        <v>117</v>
      </c>
      <c r="H87" s="71">
        <f>SUM(H59:H80)</f>
        <v>3030</v>
      </c>
      <c r="I87" s="71">
        <f t="shared" ref="I87:J87" si="23">SUM(I59:I80)</f>
        <v>4380</v>
      </c>
      <c r="J87" s="71">
        <f t="shared" si="23"/>
        <v>13815</v>
      </c>
    </row>
  </sheetData>
  <mergeCells count="4">
    <mergeCell ref="B2:F2"/>
    <mergeCell ref="A5:D5"/>
    <mergeCell ref="E5:F5"/>
    <mergeCell ref="H5:J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RATEIO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- DME Energética</dc:creator>
  <cp:lastModifiedBy>Elaine Rossi Felipe</cp:lastModifiedBy>
  <cp:lastPrinted>2021-04-14T18:11:17Z</cp:lastPrinted>
  <dcterms:created xsi:type="dcterms:W3CDTF">2021-04-06T19:53:17Z</dcterms:created>
  <dcterms:modified xsi:type="dcterms:W3CDTF">2021-06-25T16:15:30Z</dcterms:modified>
</cp:coreProperties>
</file>