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AC\PAC 2025\Arquivos componentes\"/>
    </mc:Choice>
  </mc:AlternateContent>
  <bookViews>
    <workbookView xWindow="0" yWindow="0" windowWidth="19200" windowHeight="6060" tabRatio="664"/>
  </bookViews>
  <sheets>
    <sheet name="BP SOC 2025" sheetId="1" r:id="rId1"/>
    <sheet name="DRE SOC 2025" sheetId="7" r:id="rId2"/>
    <sheet name="DRA SOC 2025" sheetId="8" r:id="rId3"/>
    <sheet name="DMPL SOC 2025" sheetId="9" r:id="rId4"/>
    <sheet name="DFC SOC 2025" sheetId="10" r:id="rId5"/>
    <sheet name="DVA SOC 2025" sheetId="11" r:id="rId6"/>
  </sheets>
  <externalReferences>
    <externalReference r:id="rId7"/>
  </externalReferences>
  <definedNames>
    <definedName name="_xlnm.Print_Area" localSheetId="4">'DFC SOC 2025'!$A$6:$E$62</definedName>
    <definedName name="_xlnm.Print_Area" localSheetId="5">'DVA SOC 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0" l="1"/>
  <c r="C52" i="10"/>
  <c r="C47" i="10"/>
  <c r="A35" i="10"/>
  <c r="C38" i="10"/>
  <c r="C29" i="10"/>
  <c r="C20" i="10"/>
  <c r="G28" i="9"/>
  <c r="M27" i="9"/>
  <c r="M26" i="9"/>
  <c r="M25" i="9"/>
  <c r="M22" i="9"/>
  <c r="M21" i="9"/>
  <c r="I19" i="9"/>
  <c r="I28" i="9" s="1"/>
  <c r="G19" i="9"/>
  <c r="E19" i="9"/>
  <c r="M18" i="9"/>
  <c r="M17" i="9"/>
  <c r="M16" i="9"/>
  <c r="M13" i="9"/>
  <c r="M19" i="9" s="1"/>
  <c r="M28" i="9" s="1"/>
  <c r="M12" i="9"/>
  <c r="M10" i="9"/>
  <c r="C43" i="10" l="1"/>
  <c r="C54" i="10" s="1"/>
  <c r="D19" i="8"/>
  <c r="B19" i="8"/>
</calcChain>
</file>

<file path=xl/sharedStrings.xml><?xml version="1.0" encoding="utf-8"?>
<sst xmlns="http://schemas.openxmlformats.org/spreadsheetml/2006/main" count="249" uniqueCount="156">
  <si>
    <t>DME Distribuição S.A. - DMED</t>
  </si>
  <si>
    <t>(Em milhares de reais)</t>
  </si>
  <si>
    <t>Nota</t>
  </si>
  <si>
    <t>Ativo</t>
  </si>
  <si>
    <t>Circulante</t>
  </si>
  <si>
    <t>Caixa e equivalentes de caixa</t>
  </si>
  <si>
    <t xml:space="preserve">Consumidores, concessionárias e permissionárias </t>
  </si>
  <si>
    <t>Tributos e contribuições sociais compensáveis</t>
  </si>
  <si>
    <t xml:space="preserve">Serviços em curso </t>
  </si>
  <si>
    <t>Estoque</t>
  </si>
  <si>
    <t xml:space="preserve">Despesas pagas antecipadamente </t>
  </si>
  <si>
    <t>-</t>
  </si>
  <si>
    <t>9.1</t>
  </si>
  <si>
    <t>Outros créditos</t>
  </si>
  <si>
    <t>Não circulante</t>
  </si>
  <si>
    <t>Ativo financeiro indenizável (concessão)</t>
  </si>
  <si>
    <t>Cauções e depósitos vinculados</t>
  </si>
  <si>
    <t xml:space="preserve">Imobilizado </t>
  </si>
  <si>
    <t xml:space="preserve">Intangível </t>
  </si>
  <si>
    <t>Ativo total</t>
  </si>
  <si>
    <t>Passivo e patrimônio líquido</t>
  </si>
  <si>
    <t>Fornecedores</t>
  </si>
  <si>
    <t>Folha de pagamento</t>
  </si>
  <si>
    <t>Dividendos a pagar</t>
  </si>
  <si>
    <t>Programa de eficiência energética</t>
  </si>
  <si>
    <t>Tributos e contribuições sociais</t>
  </si>
  <si>
    <t>Provisões para contingências</t>
  </si>
  <si>
    <t>Total passivo</t>
  </si>
  <si>
    <t>Capital social</t>
  </si>
  <si>
    <t>Reserva legal</t>
  </si>
  <si>
    <t>Reserva de lucros</t>
  </si>
  <si>
    <t>Total do patrimônio líquido</t>
  </si>
  <si>
    <t>Demonstração do resultado</t>
  </si>
  <si>
    <t>Receita operacional líquida</t>
  </si>
  <si>
    <t xml:space="preserve">Custo dos serviços prestados </t>
  </si>
  <si>
    <t>Lucro bruto</t>
  </si>
  <si>
    <t>(Despesas) receitas operacionais</t>
  </si>
  <si>
    <t>Resultado operacional</t>
  </si>
  <si>
    <t>Receitas financeiras</t>
  </si>
  <si>
    <t>Despesas financeiras</t>
  </si>
  <si>
    <t>Lucro antes do imposto de renda e da contribuição social</t>
  </si>
  <si>
    <t>Lucro líquido do exercício</t>
  </si>
  <si>
    <t>Demonstração do resultado abrangente</t>
  </si>
  <si>
    <t>Resultados abrangentes</t>
  </si>
  <si>
    <t>Total</t>
  </si>
  <si>
    <t>Saldo em 31 de dezembro de 2023</t>
  </si>
  <si>
    <t>Saldo em 31 de dezembro de 2024</t>
  </si>
  <si>
    <t>Lucros Acumulados</t>
  </si>
  <si>
    <t>Demonstração dos fluxos de caixa</t>
  </si>
  <si>
    <t>Fluxo de caixa das atividades operacionais</t>
  </si>
  <si>
    <t>Redução (aumento) nos ativos:</t>
  </si>
  <si>
    <t>Consumidores e revendedores</t>
  </si>
  <si>
    <t>Demais ativos circulantes e não circulantes</t>
  </si>
  <si>
    <t>Aumento (redução) nos passivos:</t>
  </si>
  <si>
    <t>Folha de pagamento e provisões trabalhistas</t>
  </si>
  <si>
    <t>Demais passivos circulantes e não circulantes</t>
  </si>
  <si>
    <t>Imposto de renda e contribuições sociais pagos</t>
  </si>
  <si>
    <t>Recursos líquidos provenientes das atividades operacionais</t>
  </si>
  <si>
    <t>Fluxos de caixa das atividades de investimentos</t>
  </si>
  <si>
    <t>Recursos líquidos utilizados nas atividades de investimento</t>
  </si>
  <si>
    <t>Fluxos de caixa das atividades de financiamentos</t>
  </si>
  <si>
    <t>No fim do exercício</t>
  </si>
  <si>
    <t>No início do exercício</t>
  </si>
  <si>
    <t>Aumento do caixa e equivalentes de caixa</t>
  </si>
  <si>
    <t>Demonstração do valor adicionado</t>
  </si>
  <si>
    <t>Receitas</t>
  </si>
  <si>
    <t>(-) Insumos adquiridos de terceiros</t>
  </si>
  <si>
    <t>Valor adicionado bruto</t>
  </si>
  <si>
    <t>(=) Valor adicionado líquido</t>
  </si>
  <si>
    <t>(+) Valor adicionado transferido</t>
  </si>
  <si>
    <t>Valor adicionado total a distribuir</t>
  </si>
  <si>
    <t>Distribuição do valor adicionado</t>
  </si>
  <si>
    <t>Pessoal</t>
  </si>
  <si>
    <t>Remunerações</t>
  </si>
  <si>
    <t>Entidade de previdência privada</t>
  </si>
  <si>
    <t>Auxílio-alimentação</t>
  </si>
  <si>
    <t>Provisões de férias e 13º</t>
  </si>
  <si>
    <t>Convênio assistencial e outros benefícios</t>
  </si>
  <si>
    <t>Participação nos resultados</t>
  </si>
  <si>
    <t>Custos imobilizados</t>
  </si>
  <si>
    <t>Outros</t>
  </si>
  <si>
    <t>Governo</t>
  </si>
  <si>
    <t>INSS (sobre folha de pagamento)</t>
  </si>
  <si>
    <t>ICMS</t>
  </si>
  <si>
    <t>Provisão (reversão) indenizatória</t>
  </si>
  <si>
    <t>Acionistas</t>
  </si>
  <si>
    <t>Resultados retidos</t>
  </si>
  <si>
    <t xml:space="preserve">Balanço patrimonial </t>
  </si>
  <si>
    <t>31 de dezembro de 2025 e 2024</t>
  </si>
  <si>
    <t>(Em milhares de Reais)</t>
  </si>
  <si>
    <t>Ativos Financeiros Setoriais</t>
  </si>
  <si>
    <t>Subvenção CDE - Descontos Tarifários</t>
  </si>
  <si>
    <t xml:space="preserve">Indenização Complementar - MP 579/12 </t>
  </si>
  <si>
    <t>Tributos Diferidos</t>
  </si>
  <si>
    <t>Superávit - Plano de Benefício Definido</t>
  </si>
  <si>
    <t>Ativo de Contrato - Infraestrutura em Construção</t>
  </si>
  <si>
    <t xml:space="preserve">Fornecedores </t>
  </si>
  <si>
    <t xml:space="preserve">Credores diversos </t>
  </si>
  <si>
    <t>Passivos Financeiros Setoriais</t>
  </si>
  <si>
    <t>Encargos Regulatórios</t>
  </si>
  <si>
    <t xml:space="preserve">Pesquisa e desenvolvimento </t>
  </si>
  <si>
    <t xml:space="preserve">Tributos e contribuições sociais </t>
  </si>
  <si>
    <t xml:space="preserve">Obrigações estimadas </t>
  </si>
  <si>
    <t>Outros passivos não circulantes</t>
  </si>
  <si>
    <t>Tributos e Contribuições Sociais</t>
  </si>
  <si>
    <t xml:space="preserve">Patrimônio líquido </t>
  </si>
  <si>
    <t>Total do passivo e patrimônio líquido</t>
  </si>
  <si>
    <t xml:space="preserve">    Despesas com vendas</t>
  </si>
  <si>
    <t xml:space="preserve">    Despesas gerais e administrativas</t>
  </si>
  <si>
    <t xml:space="preserve">    Outras receitas operacionais, Líquidas</t>
  </si>
  <si>
    <t>Resultado financeiro, líquido</t>
  </si>
  <si>
    <t>Corrente</t>
  </si>
  <si>
    <t>Diferidos</t>
  </si>
  <si>
    <t>Exercícios findos em 31 de dezembro de 2025 e 2024</t>
  </si>
  <si>
    <t>Ganhos atuariais de plano de benefícios definido, líquido de tributos</t>
  </si>
  <si>
    <t>Resultado abrangente do exercicio</t>
  </si>
  <si>
    <t>Demonstrações das mutações do patrimônio líquido</t>
  </si>
  <si>
    <t>Reserva de Lucros</t>
  </si>
  <si>
    <t>Reserva Legal</t>
  </si>
  <si>
    <t>Retenção de lucros</t>
  </si>
  <si>
    <t>Ganhos atuariais de plano de benefícios definido, líquido dos tributos</t>
  </si>
  <si>
    <t>Lucro Líquido do exercicio</t>
  </si>
  <si>
    <t>Destinação do lucro liquido do exercicio:</t>
  </si>
  <si>
    <t xml:space="preserve">  Constituição de reserva legal (5%)</t>
  </si>
  <si>
    <t xml:space="preserve">  Dividendo mínimo obrigatório (25%)</t>
  </si>
  <si>
    <t xml:space="preserve">  Transferências para reserva de lucros</t>
  </si>
  <si>
    <t xml:space="preserve">  Juros sobre capital próprio</t>
  </si>
  <si>
    <t>Saldo em 31 de dezembro de 2025</t>
  </si>
  <si>
    <t>Depreciação e amortização</t>
  </si>
  <si>
    <t>Valor residual de imobilizado e itangível baixado</t>
  </si>
  <si>
    <t>Ativo Financeiro Indenizável (Concessão)</t>
  </si>
  <si>
    <t>Ativos (Passivos) Financeiros Setoriais</t>
  </si>
  <si>
    <t>Superávit - Plano de Beneficio Definido</t>
  </si>
  <si>
    <t>Tributos a Compensar</t>
  </si>
  <si>
    <t>Adições no imobilizado e intangível</t>
  </si>
  <si>
    <t xml:space="preserve"> Lucro líquido do exercício</t>
  </si>
  <si>
    <t>Provisão para perda de crédito esperadas</t>
  </si>
  <si>
    <t>Tributos Diferidos (nota 25)</t>
  </si>
  <si>
    <t>Atualização ativo financeiro indenizável</t>
  </si>
  <si>
    <t>Atualização depósitos judiciais</t>
  </si>
  <si>
    <t>Constituição (Reversão) de provisões para contingencias, líquidas (nota 19)</t>
  </si>
  <si>
    <t>Pagamento de contingências (nota 19)</t>
  </si>
  <si>
    <t>Pagamento de dividendos de exercício anterior</t>
  </si>
  <si>
    <t>Pagamento de dividendos e juros sobre capital próprio (nota 20)</t>
  </si>
  <si>
    <t/>
  </si>
  <si>
    <t>Encargos sociais (exceto inss)</t>
  </si>
  <si>
    <t>Programa de Demissão Voluntária - PIDV</t>
  </si>
  <si>
    <t>Provisão (Reversão) trabalhista</t>
  </si>
  <si>
    <t>Provisão (Reversão) fiscal</t>
  </si>
  <si>
    <t xml:space="preserve">   Venda de energia e serviços</t>
  </si>
  <si>
    <t xml:space="preserve">   Provisão para perda de crédito esperadas</t>
  </si>
  <si>
    <t xml:space="preserve">   Outros resultados</t>
  </si>
  <si>
    <t xml:space="preserve">   Material e serviços de terceiros</t>
  </si>
  <si>
    <t xml:space="preserve">   Insumos consumidos - custos energia comprada (nota 23)</t>
  </si>
  <si>
    <t xml:space="preserve">      Receitas financeiras, líquidas (nota 24)</t>
  </si>
  <si>
    <t>Juros sobre capital próprio (nota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</si>
</sst>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8.5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indexed="8"/>
      <name val="Arial"/>
      <family val="2"/>
    </font>
    <font>
      <u/>
      <sz val="11"/>
      <color indexed="8"/>
      <name val="Times New Roman"/>
      <family val="1"/>
    </font>
    <font>
      <i/>
      <sz val="11"/>
      <color indexed="8"/>
      <name val="Arial"/>
      <family val="2"/>
    </font>
    <font>
      <b/>
      <i/>
      <sz val="11"/>
      <color indexed="8"/>
      <name val="Arial"/>
      <family val="2"/>
    </font>
    <font>
      <i/>
      <u/>
      <sz val="11"/>
      <color indexed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8" fillId="0" borderId="0"/>
    <xf numFmtId="0" fontId="31" fillId="0" borderId="0"/>
  </cellStyleXfs>
  <cellXfs count="2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0" fillId="0" borderId="0" xfId="0" applyBorder="1"/>
    <xf numFmtId="0" fontId="7" fillId="0" borderId="0" xfId="0" applyFont="1" applyAlignment="1">
      <alignment horizontal="left"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/>
    <xf numFmtId="0" fontId="14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 wrapText="1"/>
    </xf>
    <xf numFmtId="14" fontId="17" fillId="0" borderId="0" xfId="2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3" fontId="20" fillId="0" borderId="0" xfId="0" applyNumberFormat="1" applyFont="1" applyFill="1" applyAlignment="1">
      <alignment wrapText="1"/>
    </xf>
    <xf numFmtId="3" fontId="11" fillId="0" borderId="0" xfId="0" applyNumberFormat="1" applyFont="1" applyFill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3" fontId="20" fillId="0" borderId="0" xfId="0" applyNumberFormat="1" applyFont="1" applyFill="1" applyBorder="1" applyAlignment="1">
      <alignment wrapText="1"/>
    </xf>
    <xf numFmtId="3" fontId="11" fillId="0" borderId="0" xfId="0" applyNumberFormat="1" applyFont="1" applyFill="1" applyBorder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3" fontId="20" fillId="0" borderId="0" xfId="0" applyNumberFormat="1" applyFont="1" applyFill="1"/>
    <xf numFmtId="3" fontId="11" fillId="0" borderId="0" xfId="0" applyNumberFormat="1" applyFont="1" applyFill="1"/>
    <xf numFmtId="0" fontId="1" fillId="0" borderId="0" xfId="0" applyFont="1" applyFill="1"/>
    <xf numFmtId="3" fontId="20" fillId="0" borderId="2" xfId="0" applyNumberFormat="1" applyFont="1" applyFill="1" applyBorder="1" applyAlignment="1">
      <alignment wrapText="1"/>
    </xf>
    <xf numFmtId="3" fontId="11" fillId="0" borderId="2" xfId="0" applyNumberFormat="1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wrapText="1"/>
    </xf>
    <xf numFmtId="164" fontId="11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20" fillId="0" borderId="3" xfId="0" applyNumberFormat="1" applyFont="1" applyFill="1" applyBorder="1" applyAlignment="1">
      <alignment wrapText="1"/>
    </xf>
    <xf numFmtId="3" fontId="11" fillId="0" borderId="3" xfId="0" applyNumberFormat="1" applyFont="1" applyFill="1" applyBorder="1" applyAlignment="1">
      <alignment wrapText="1"/>
    </xf>
    <xf numFmtId="0" fontId="20" fillId="0" borderId="0" xfId="0" applyFont="1" applyFill="1" applyBorder="1" applyAlignment="1">
      <alignment horizontal="left" wrapText="1" indent="2"/>
    </xf>
    <xf numFmtId="0" fontId="11" fillId="0" borderId="0" xfId="0" applyFont="1" applyFill="1" applyBorder="1" applyAlignment="1">
      <alignment horizontal="left" wrapText="1" indent="2"/>
    </xf>
    <xf numFmtId="3" fontId="20" fillId="0" borderId="1" xfId="0" applyNumberFormat="1" applyFont="1" applyFill="1" applyBorder="1" applyAlignment="1">
      <alignment wrapText="1"/>
    </xf>
    <xf numFmtId="3" fontId="11" fillId="0" borderId="1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left" wrapText="1"/>
    </xf>
    <xf numFmtId="14" fontId="17" fillId="0" borderId="0" xfId="2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3" fontId="20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20" fillId="0" borderId="2" xfId="0" applyNumberFormat="1" applyFont="1" applyFill="1" applyBorder="1" applyAlignment="1">
      <alignment horizontal="right" wrapText="1"/>
    </xf>
    <xf numFmtId="3" fontId="11" fillId="0" borderId="2" xfId="0" applyNumberFormat="1" applyFont="1" applyFill="1" applyBorder="1" applyAlignment="1">
      <alignment horizontal="right" wrapText="1"/>
    </xf>
    <xf numFmtId="0" fontId="20" fillId="0" borderId="0" xfId="0" applyFont="1" applyFill="1" applyAlignment="1">
      <alignment horizontal="center" wrapText="1"/>
    </xf>
    <xf numFmtId="3" fontId="20" fillId="0" borderId="3" xfId="0" applyNumberFormat="1" applyFont="1" applyFill="1" applyBorder="1" applyAlignment="1">
      <alignment horizontal="right" wrapText="1"/>
    </xf>
    <xf numFmtId="3" fontId="11" fillId="0" borderId="3" xfId="0" applyNumberFormat="1" applyFont="1" applyFill="1" applyBorder="1" applyAlignment="1">
      <alignment horizontal="right" wrapText="1"/>
    </xf>
    <xf numFmtId="3" fontId="20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right" wrapText="1" indent="2"/>
    </xf>
    <xf numFmtId="0" fontId="11" fillId="0" borderId="0" xfId="0" applyFont="1" applyFill="1" applyAlignment="1">
      <alignment horizontal="left" wrapText="1" indent="2"/>
    </xf>
    <xf numFmtId="3" fontId="20" fillId="0" borderId="3" xfId="0" applyNumberFormat="1" applyFont="1" applyFill="1" applyBorder="1" applyAlignment="1">
      <alignment horizontal="right" wrapText="1" indent="2"/>
    </xf>
    <xf numFmtId="3" fontId="11" fillId="0" borderId="3" xfId="0" applyNumberFormat="1" applyFont="1" applyFill="1" applyBorder="1" applyAlignment="1">
      <alignment horizontal="right" wrapText="1" indent="2"/>
    </xf>
    <xf numFmtId="0" fontId="1" fillId="0" borderId="0" xfId="0" applyFont="1"/>
    <xf numFmtId="0" fontId="1" fillId="0" borderId="0" xfId="0" applyFont="1" applyAlignment="1">
      <alignment horizontal="center"/>
    </xf>
    <xf numFmtId="14" fontId="17" fillId="0" borderId="0" xfId="2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vertical="center"/>
    </xf>
    <xf numFmtId="0" fontId="6" fillId="0" borderId="0" xfId="0" applyFont="1"/>
    <xf numFmtId="0" fontId="12" fillId="0" borderId="0" xfId="0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4" fontId="17" fillId="0" borderId="0" xfId="2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vertical="center"/>
    </xf>
    <xf numFmtId="3" fontId="20" fillId="2" borderId="0" xfId="0" applyNumberFormat="1" applyFont="1" applyFill="1" applyAlignment="1">
      <alignment wrapText="1"/>
    </xf>
    <xf numFmtId="164" fontId="20" fillId="2" borderId="2" xfId="0" applyNumberFormat="1" applyFont="1" applyFill="1" applyBorder="1" applyAlignment="1">
      <alignment wrapText="1"/>
    </xf>
    <xf numFmtId="164" fontId="11" fillId="0" borderId="2" xfId="0" applyNumberFormat="1" applyFont="1" applyFill="1" applyBorder="1" applyAlignment="1">
      <alignment wrapText="1"/>
    </xf>
    <xf numFmtId="164" fontId="20" fillId="2" borderId="0" xfId="0" applyNumberFormat="1" applyFont="1" applyFill="1" applyAlignment="1">
      <alignment wrapText="1"/>
    </xf>
    <xf numFmtId="164" fontId="11" fillId="0" borderId="0" xfId="0" applyNumberFormat="1" applyFont="1" applyFill="1" applyAlignment="1">
      <alignment wrapText="1"/>
    </xf>
    <xf numFmtId="3" fontId="20" fillId="2" borderId="1" xfId="0" applyNumberFormat="1" applyFont="1" applyFill="1" applyBorder="1"/>
    <xf numFmtId="3" fontId="11" fillId="0" borderId="1" xfId="0" applyNumberFormat="1" applyFont="1" applyFill="1" applyBorder="1"/>
    <xf numFmtId="3" fontId="20" fillId="2" borderId="0" xfId="0" applyNumberFormat="1" applyFont="1" applyFill="1"/>
    <xf numFmtId="164" fontId="20" fillId="2" borderId="0" xfId="0" applyNumberFormat="1" applyFont="1" applyFill="1"/>
    <xf numFmtId="164" fontId="11" fillId="2" borderId="0" xfId="0" applyNumberFormat="1" applyFont="1" applyFill="1"/>
    <xf numFmtId="164" fontId="20" fillId="2" borderId="1" xfId="0" applyNumberFormat="1" applyFont="1" applyFill="1" applyBorder="1"/>
    <xf numFmtId="164" fontId="11" fillId="0" borderId="1" xfId="0" applyNumberFormat="1" applyFont="1" applyFill="1" applyBorder="1"/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1" fillId="2" borderId="0" xfId="0" applyFont="1" applyFill="1"/>
    <xf numFmtId="0" fontId="12" fillId="0" borderId="0" xfId="1" applyNumberFormat="1" applyFont="1" applyFill="1" applyBorder="1" applyAlignment="1"/>
    <xf numFmtId="0" fontId="25" fillId="0" borderId="0" xfId="1" applyNumberFormat="1" applyFont="1" applyFill="1" applyBorder="1" applyAlignment="1"/>
    <xf numFmtId="0" fontId="26" fillId="0" borderId="0" xfId="0" applyFont="1" applyFill="1" applyBorder="1"/>
    <xf numFmtId="0" fontId="19" fillId="0" borderId="0" xfId="0" applyFont="1" applyFill="1" applyBorder="1" applyAlignment="1"/>
    <xf numFmtId="14" fontId="17" fillId="0" borderId="0" xfId="2" applyNumberFormat="1" applyFont="1" applyFill="1" applyBorder="1" applyAlignment="1">
      <alignment horizontal="right" wrapText="1"/>
    </xf>
    <xf numFmtId="0" fontId="16" fillId="0" borderId="0" xfId="0" applyFont="1" applyFill="1" applyBorder="1" applyAlignment="1"/>
    <xf numFmtId="3" fontId="16" fillId="0" borderId="2" xfId="0" applyNumberFormat="1" applyFont="1" applyFill="1" applyBorder="1" applyAlignment="1"/>
    <xf numFmtId="3" fontId="19" fillId="0" borderId="2" xfId="0" applyNumberFormat="1" applyFont="1" applyFill="1" applyBorder="1" applyAlignment="1"/>
    <xf numFmtId="0" fontId="16" fillId="2" borderId="0" xfId="0" applyFont="1" applyFill="1" applyBorder="1" applyAlignment="1"/>
    <xf numFmtId="0" fontId="19" fillId="2" borderId="0" xfId="0" applyFont="1" applyFill="1" applyBorder="1" applyAlignment="1"/>
    <xf numFmtId="164" fontId="20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3" fontId="16" fillId="0" borderId="1" xfId="0" applyNumberFormat="1" applyFont="1" applyFill="1" applyBorder="1" applyAlignment="1"/>
    <xf numFmtId="3" fontId="19" fillId="0" borderId="1" xfId="0" applyNumberFormat="1" applyFont="1" applyFill="1" applyBorder="1" applyAlignment="1"/>
    <xf numFmtId="0" fontId="0" fillId="0" borderId="0" xfId="0" applyFont="1"/>
    <xf numFmtId="0" fontId="10" fillId="0" borderId="0" xfId="0" applyFont="1" applyFill="1" applyAlignment="1">
      <alignment vertical="center"/>
    </xf>
    <xf numFmtId="0" fontId="27" fillId="0" borderId="0" xfId="0" applyFont="1" applyAlignment="1"/>
    <xf numFmtId="0" fontId="11" fillId="0" borderId="0" xfId="0" applyFont="1" applyAlignment="1">
      <alignment horizontal="right"/>
    </xf>
    <xf numFmtId="0" fontId="22" fillId="0" borderId="0" xfId="0" applyFont="1" applyFill="1" applyAlignment="1">
      <alignment vertical="center"/>
    </xf>
    <xf numFmtId="0" fontId="28" fillId="0" borderId="0" xfId="0" applyFont="1" applyAlignment="1"/>
    <xf numFmtId="0" fontId="28" fillId="0" borderId="0" xfId="0" applyFont="1" applyAlignment="1">
      <alignment horizontal="right"/>
    </xf>
    <xf numFmtId="0" fontId="23" fillId="0" borderId="0" xfId="0" applyFont="1" applyFill="1" applyAlignme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/>
    <xf numFmtId="0" fontId="16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20" fillId="0" borderId="0" xfId="0" applyFont="1" applyAlignment="1"/>
    <xf numFmtId="3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164" fontId="20" fillId="0" borderId="0" xfId="0" applyNumberFormat="1" applyFont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164" fontId="11" fillId="0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64" fontId="11" fillId="0" borderId="2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Fill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164" fontId="20" fillId="0" borderId="2" xfId="0" applyNumberFormat="1" applyFont="1" applyFill="1" applyBorder="1" applyAlignment="1">
      <alignment horizontal="right"/>
    </xf>
    <xf numFmtId="3" fontId="20" fillId="0" borderId="4" xfId="0" applyNumberFormat="1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164" fontId="20" fillId="0" borderId="4" xfId="0" applyNumberFormat="1" applyFont="1" applyBorder="1" applyAlignment="1">
      <alignment horizontal="right"/>
    </xf>
    <xf numFmtId="0" fontId="29" fillId="0" borderId="0" xfId="0" applyFont="1" applyAlignment="1"/>
    <xf numFmtId="0" fontId="29" fillId="0" borderId="0" xfId="0" applyFont="1"/>
    <xf numFmtId="0" fontId="29" fillId="0" borderId="0" xfId="0" applyFont="1" applyFill="1"/>
    <xf numFmtId="0" fontId="32" fillId="0" borderId="0" xfId="0" applyFont="1" applyAlignment="1">
      <alignment horizontal="left" vertical="center"/>
    </xf>
    <xf numFmtId="0" fontId="33" fillId="0" borderId="0" xfId="0" applyFont="1"/>
    <xf numFmtId="0" fontId="33" fillId="0" borderId="0" xfId="0" applyFont="1" applyBorder="1"/>
    <xf numFmtId="0" fontId="32" fillId="0" borderId="0" xfId="0" applyFont="1" applyAlignment="1">
      <alignment vertical="center"/>
    </xf>
    <xf numFmtId="0" fontId="11" fillId="0" borderId="0" xfId="0" applyFont="1" applyAlignment="1">
      <alignment horizontal="right" vertical="top" wrapText="1"/>
    </xf>
    <xf numFmtId="0" fontId="11" fillId="0" borderId="0" xfId="0" applyFont="1"/>
    <xf numFmtId="0" fontId="20" fillId="3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20" fillId="0" borderId="0" xfId="0" applyFont="1"/>
    <xf numFmtId="37" fontId="16" fillId="3" borderId="0" xfId="3" applyNumberFormat="1" applyFont="1" applyFill="1"/>
    <xf numFmtId="37" fontId="19" fillId="3" borderId="0" xfId="3" applyNumberFormat="1" applyFont="1" applyFill="1"/>
    <xf numFmtId="0" fontId="20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2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0" fillId="3" borderId="0" xfId="0" applyFont="1" applyFill="1" applyAlignment="1">
      <alignment wrapText="1"/>
    </xf>
    <xf numFmtId="0" fontId="11" fillId="0" borderId="0" xfId="0" applyFont="1" applyAlignment="1">
      <alignment horizontal="left" wrapText="1" indent="1"/>
    </xf>
    <xf numFmtId="0" fontId="19" fillId="0" borderId="0" xfId="0" applyFont="1" applyAlignment="1">
      <alignment wrapText="1"/>
    </xf>
    <xf numFmtId="0" fontId="29" fillId="2" borderId="0" xfId="0" applyFont="1" applyFill="1" applyAlignment="1"/>
    <xf numFmtId="0" fontId="11" fillId="2" borderId="0" xfId="0" applyFont="1" applyFill="1" applyAlignment="1">
      <alignment horizontal="right" vertical="top" wrapText="1"/>
    </xf>
    <xf numFmtId="0" fontId="11" fillId="2" borderId="0" xfId="0" applyFont="1" applyFill="1"/>
    <xf numFmtId="0" fontId="20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14" fontId="17" fillId="2" borderId="0" xfId="2" applyNumberFormat="1" applyFont="1" applyFill="1" applyBorder="1" applyAlignment="1">
      <alignment horizontal="center" wrapText="1"/>
    </xf>
    <xf numFmtId="0" fontId="34" fillId="2" borderId="0" xfId="0" applyFont="1" applyFill="1" applyAlignment="1">
      <alignment horizontal="center" vertical="top" wrapText="1"/>
    </xf>
    <xf numFmtId="3" fontId="11" fillId="2" borderId="0" xfId="0" applyNumberFormat="1" applyFont="1" applyFill="1" applyAlignment="1">
      <alignment horizontal="right" vertical="top" wrapText="1"/>
    </xf>
    <xf numFmtId="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20" fillId="2" borderId="0" xfId="0" applyFont="1" applyFill="1" applyAlignment="1">
      <alignment horizontal="right" vertical="top" wrapText="1"/>
    </xf>
    <xf numFmtId="164" fontId="11" fillId="2" borderId="2" xfId="0" applyNumberFormat="1" applyFont="1" applyFill="1" applyBorder="1" applyAlignment="1">
      <alignment horizontal="right"/>
    </xf>
    <xf numFmtId="3" fontId="16" fillId="2" borderId="0" xfId="3" applyNumberFormat="1" applyFont="1" applyFill="1" applyAlignment="1">
      <alignment horizontal="right"/>
    </xf>
    <xf numFmtId="37" fontId="16" fillId="2" borderId="0" xfId="3" applyNumberFormat="1" applyFont="1" applyFill="1" applyAlignment="1">
      <alignment horizontal="right"/>
    </xf>
    <xf numFmtId="37" fontId="19" fillId="2" borderId="0" xfId="3" applyNumberFormat="1" applyFont="1" applyFill="1" applyAlignment="1">
      <alignment horizontal="right"/>
    </xf>
    <xf numFmtId="164" fontId="11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Alignment="1">
      <alignment horizontal="right" wrapText="1"/>
    </xf>
    <xf numFmtId="0" fontId="20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20" fillId="2" borderId="0" xfId="0" applyFont="1" applyFill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 wrapText="1"/>
    </xf>
    <xf numFmtId="3" fontId="11" fillId="0" borderId="2" xfId="0" applyNumberFormat="1" applyFont="1" applyFill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right" wrapText="1"/>
    </xf>
    <xf numFmtId="0" fontId="29" fillId="0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3" fontId="20" fillId="2" borderId="0" xfId="0" applyNumberFormat="1" applyFont="1" applyFill="1" applyAlignment="1">
      <alignment horizontal="right" vertical="top" wrapText="1"/>
    </xf>
    <xf numFmtId="164" fontId="20" fillId="2" borderId="0" xfId="0" applyNumberFormat="1" applyFont="1" applyFill="1" applyAlignment="1">
      <alignment horizontal="left"/>
    </xf>
    <xf numFmtId="3" fontId="20" fillId="2" borderId="2" xfId="0" applyNumberFormat="1" applyFont="1" applyFill="1" applyBorder="1" applyAlignment="1">
      <alignment horizontal="right" vertical="top" wrapText="1"/>
    </xf>
    <xf numFmtId="164" fontId="20" fillId="2" borderId="2" xfId="0" applyNumberFormat="1" applyFont="1" applyFill="1" applyBorder="1" applyAlignment="1">
      <alignment horizontal="left"/>
    </xf>
    <xf numFmtId="165" fontId="20" fillId="2" borderId="0" xfId="0" applyNumberFormat="1" applyFont="1" applyFill="1" applyAlignment="1">
      <alignment horizontal="right" vertical="top" wrapText="1"/>
    </xf>
    <xf numFmtId="164" fontId="20" fillId="2" borderId="2" xfId="0" applyNumberFormat="1" applyFont="1" applyFill="1" applyBorder="1" applyAlignment="1">
      <alignment horizontal="right"/>
    </xf>
    <xf numFmtId="3" fontId="20" fillId="2" borderId="0" xfId="0" applyNumberFormat="1" applyFont="1" applyFill="1" applyAlignment="1">
      <alignment horizontal="right"/>
    </xf>
    <xf numFmtId="164" fontId="16" fillId="2" borderId="1" xfId="0" applyNumberFormat="1" applyFont="1" applyFill="1" applyBorder="1" applyAlignment="1">
      <alignment horizontal="right"/>
    </xf>
    <xf numFmtId="3" fontId="20" fillId="0" borderId="2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 wrapText="1"/>
    </xf>
    <xf numFmtId="3" fontId="16" fillId="0" borderId="0" xfId="0" applyNumberFormat="1" applyFont="1" applyFill="1" applyAlignment="1">
      <alignment horizontal="right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/>
    <xf numFmtId="0" fontId="36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37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35" fillId="0" borderId="0" xfId="0" applyFont="1" applyFill="1" applyAlignment="1">
      <alignment horizontal="right"/>
    </xf>
    <xf numFmtId="0" fontId="35" fillId="0" borderId="0" xfId="0" applyFont="1" applyAlignment="1">
      <alignment horizontal="right"/>
    </xf>
    <xf numFmtId="0" fontId="38" fillId="0" borderId="0" xfId="0" applyFont="1" applyFill="1" applyAlignment="1">
      <alignment horizontal="right"/>
    </xf>
    <xf numFmtId="164" fontId="39" fillId="0" borderId="0" xfId="0" applyNumberFormat="1" applyFont="1" applyFill="1" applyAlignment="1">
      <alignment horizontal="right"/>
    </xf>
    <xf numFmtId="164" fontId="39" fillId="0" borderId="2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9" fillId="0" borderId="0" xfId="0" applyFont="1"/>
    <xf numFmtId="3" fontId="20" fillId="0" borderId="3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</cellXfs>
  <cellStyles count="4">
    <cellStyle name="Normal" xfId="0" builtinId="0"/>
    <cellStyle name="Normal 2" xfId="2"/>
    <cellStyle name="Normal 4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moreira\Downloads\Memoria%20de%20C&#225;lculo%20-%20DF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 DFC"/>
      <sheetName val="MEMORIA IMOB"/>
      <sheetName val="MEMORIA INTANGIVEL"/>
    </sheetNames>
    <sheetDataSet>
      <sheetData sheetId="0" refreshError="1">
        <row r="17">
          <cell r="J17" t="str">
            <v>Encargos Regulatórios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45"/>
  <sheetViews>
    <sheetView showGridLines="0" tabSelected="1" topLeftCell="B1" workbookViewId="0">
      <selection activeCell="M27" sqref="M27"/>
    </sheetView>
  </sheetViews>
  <sheetFormatPr defaultRowHeight="14.5" x14ac:dyDescent="0.35"/>
  <cols>
    <col min="1" max="1" width="57.54296875" customWidth="1"/>
    <col min="2" max="2" width="10" customWidth="1"/>
    <col min="3" max="3" width="3.6328125" customWidth="1"/>
    <col min="4" max="4" width="11.6328125" customWidth="1"/>
    <col min="5" max="5" width="3.6328125" customWidth="1"/>
    <col min="6" max="6" width="11.6328125" customWidth="1"/>
    <col min="8" max="8" width="44.08984375" customWidth="1"/>
    <col min="9" max="9" width="5.7265625" customWidth="1"/>
    <col min="10" max="10" width="3.6328125" customWidth="1"/>
    <col min="11" max="11" width="11.6328125" customWidth="1"/>
    <col min="12" max="12" width="3.6328125" customWidth="1"/>
    <col min="13" max="13" width="11.6328125" customWidth="1"/>
  </cols>
  <sheetData>
    <row r="1" spans="1:13" s="4" customFormat="1" ht="21" x14ac:dyDescent="0.5">
      <c r="A1" s="9" t="s">
        <v>0</v>
      </c>
      <c r="B1" s="9"/>
      <c r="C1" s="9"/>
      <c r="D1" s="9"/>
      <c r="E1" s="9"/>
      <c r="F1" s="9"/>
    </row>
    <row r="2" spans="1:13" x14ac:dyDescent="0.35">
      <c r="A2" s="10"/>
      <c r="B2" s="11"/>
      <c r="C2" s="10"/>
      <c r="D2" s="10"/>
      <c r="E2" s="10"/>
      <c r="F2" s="10"/>
    </row>
    <row r="3" spans="1:13" s="2" customFormat="1" ht="18.5" x14ac:dyDescent="0.45">
      <c r="A3" s="12" t="s">
        <v>87</v>
      </c>
      <c r="B3" s="11"/>
      <c r="C3" s="10"/>
      <c r="D3" s="10"/>
      <c r="E3" s="10"/>
      <c r="F3" s="10"/>
    </row>
    <row r="4" spans="1:13" s="2" customFormat="1" ht="18.5" x14ac:dyDescent="0.45">
      <c r="A4" s="13" t="s">
        <v>88</v>
      </c>
      <c r="B4" s="11"/>
      <c r="C4" s="10"/>
      <c r="D4" s="10"/>
      <c r="E4" s="10"/>
      <c r="F4" s="10"/>
    </row>
    <row r="5" spans="1:13" s="2" customFormat="1" ht="18.5" x14ac:dyDescent="0.45">
      <c r="A5" s="14" t="s">
        <v>89</v>
      </c>
      <c r="B5" s="15"/>
      <c r="C5" s="15"/>
      <c r="D5" s="15"/>
      <c r="E5" s="15"/>
      <c r="F5" s="15"/>
    </row>
    <row r="6" spans="1:13" ht="18" x14ac:dyDescent="0.35">
      <c r="A6" s="16"/>
      <c r="B6" s="17"/>
      <c r="C6" s="18"/>
      <c r="D6" s="18"/>
      <c r="E6" s="18"/>
      <c r="F6" s="18"/>
    </row>
    <row r="7" spans="1:13" x14ac:dyDescent="0.35">
      <c r="A7" s="18"/>
      <c r="B7" s="17"/>
      <c r="C7" s="18"/>
      <c r="D7" s="18"/>
      <c r="E7" s="18"/>
      <c r="F7" s="18"/>
    </row>
    <row r="8" spans="1:13" s="5" customFormat="1" ht="15.5" x14ac:dyDescent="0.35">
      <c r="A8" s="19" t="s">
        <v>3</v>
      </c>
      <c r="B8" s="72" t="s">
        <v>2</v>
      </c>
      <c r="C8" s="19"/>
      <c r="D8" s="20">
        <v>46022</v>
      </c>
      <c r="E8" s="19"/>
      <c r="F8" s="20">
        <v>45657</v>
      </c>
      <c r="H8" s="53" t="s">
        <v>20</v>
      </c>
      <c r="I8" s="54" t="s">
        <v>2</v>
      </c>
      <c r="J8" s="54"/>
      <c r="K8" s="54">
        <v>46022</v>
      </c>
      <c r="L8" s="54"/>
      <c r="M8" s="54">
        <v>45657</v>
      </c>
    </row>
    <row r="9" spans="1:13" s="5" customFormat="1" ht="15.5" x14ac:dyDescent="0.35">
      <c r="A9" s="21"/>
      <c r="B9" s="22"/>
      <c r="C9" s="21"/>
      <c r="D9" s="23"/>
      <c r="E9" s="21"/>
      <c r="F9" s="21"/>
      <c r="H9" s="26"/>
      <c r="I9" s="55"/>
      <c r="J9" s="55"/>
      <c r="K9" s="55"/>
      <c r="L9" s="55"/>
      <c r="M9" s="55"/>
    </row>
    <row r="10" spans="1:13" s="5" customFormat="1" ht="15.5" x14ac:dyDescent="0.35">
      <c r="A10" s="24" t="s">
        <v>4</v>
      </c>
      <c r="B10" s="25"/>
      <c r="C10" s="24"/>
      <c r="D10" s="24"/>
      <c r="E10" s="24"/>
      <c r="F10" s="24"/>
      <c r="H10" s="24" t="s">
        <v>4</v>
      </c>
      <c r="I10" s="25"/>
      <c r="J10" s="25"/>
      <c r="K10" s="25"/>
      <c r="L10" s="25"/>
      <c r="M10" s="25"/>
    </row>
    <row r="11" spans="1:13" s="5" customFormat="1" ht="15.5" x14ac:dyDescent="0.35">
      <c r="A11" s="26" t="s">
        <v>5</v>
      </c>
      <c r="B11" s="27">
        <v>4</v>
      </c>
      <c r="C11" s="26"/>
      <c r="D11" s="28">
        <v>143156</v>
      </c>
      <c r="E11" s="26"/>
      <c r="F11" s="29">
        <v>124389</v>
      </c>
      <c r="H11" s="26" t="s">
        <v>96</v>
      </c>
      <c r="I11" s="27">
        <v>14</v>
      </c>
      <c r="J11" s="55"/>
      <c r="K11" s="56">
        <v>5147</v>
      </c>
      <c r="L11" s="55"/>
      <c r="M11" s="57">
        <v>8746</v>
      </c>
    </row>
    <row r="12" spans="1:13" s="5" customFormat="1" ht="15.5" x14ac:dyDescent="0.35">
      <c r="A12" s="26" t="s">
        <v>6</v>
      </c>
      <c r="B12" s="27">
        <v>5</v>
      </c>
      <c r="C12" s="26"/>
      <c r="D12" s="28">
        <v>36160</v>
      </c>
      <c r="E12" s="26"/>
      <c r="F12" s="29">
        <v>41352</v>
      </c>
      <c r="H12" s="26" t="s">
        <v>22</v>
      </c>
      <c r="I12" s="27"/>
      <c r="J12" s="55"/>
      <c r="K12" s="56">
        <v>599</v>
      </c>
      <c r="L12" s="55"/>
      <c r="M12" s="57">
        <v>552</v>
      </c>
    </row>
    <row r="13" spans="1:13" s="5" customFormat="1" ht="15.5" x14ac:dyDescent="0.35">
      <c r="A13" s="26" t="s">
        <v>7</v>
      </c>
      <c r="B13" s="27">
        <v>8</v>
      </c>
      <c r="C13" s="26"/>
      <c r="D13" s="28">
        <v>13141</v>
      </c>
      <c r="E13" s="26"/>
      <c r="F13" s="29">
        <v>24621</v>
      </c>
      <c r="H13" s="34" t="s">
        <v>23</v>
      </c>
      <c r="I13" s="35"/>
      <c r="J13" s="11"/>
      <c r="K13" s="56" t="s">
        <v>11</v>
      </c>
      <c r="L13" s="11"/>
      <c r="M13" s="57">
        <v>560</v>
      </c>
    </row>
    <row r="14" spans="1:13" s="5" customFormat="1" ht="15.5" x14ac:dyDescent="0.35">
      <c r="A14" s="30" t="s">
        <v>8</v>
      </c>
      <c r="B14" s="31"/>
      <c r="C14" s="30"/>
      <c r="D14" s="32">
        <v>2476</v>
      </c>
      <c r="E14" s="30"/>
      <c r="F14" s="33">
        <v>4364</v>
      </c>
      <c r="H14" s="26" t="s">
        <v>97</v>
      </c>
      <c r="I14" s="27">
        <v>15</v>
      </c>
      <c r="J14" s="55"/>
      <c r="K14" s="56">
        <v>21057</v>
      </c>
      <c r="L14" s="55"/>
      <c r="M14" s="57">
        <v>19590</v>
      </c>
    </row>
    <row r="15" spans="1:13" s="5" customFormat="1" ht="15.5" x14ac:dyDescent="0.35">
      <c r="A15" s="30" t="s">
        <v>9</v>
      </c>
      <c r="B15" s="31"/>
      <c r="C15" s="30"/>
      <c r="D15" s="32">
        <v>1696</v>
      </c>
      <c r="E15" s="30"/>
      <c r="F15" s="33">
        <v>1850</v>
      </c>
      <c r="H15" s="34" t="s">
        <v>98</v>
      </c>
      <c r="I15" s="27">
        <v>6</v>
      </c>
      <c r="J15" s="55"/>
      <c r="K15" s="56">
        <v>58127</v>
      </c>
      <c r="L15" s="55"/>
      <c r="M15" s="57">
        <v>56876</v>
      </c>
    </row>
    <row r="16" spans="1:13" s="5" customFormat="1" ht="15.5" x14ac:dyDescent="0.35">
      <c r="A16" s="34" t="s">
        <v>90</v>
      </c>
      <c r="B16" s="35">
        <v>6</v>
      </c>
      <c r="C16" s="34"/>
      <c r="D16" s="36">
        <v>29721</v>
      </c>
      <c r="E16" s="34"/>
      <c r="F16" s="37">
        <v>15192</v>
      </c>
      <c r="H16" s="26" t="s">
        <v>99</v>
      </c>
      <c r="I16" s="27">
        <v>16</v>
      </c>
      <c r="J16" s="55"/>
      <c r="K16" s="56">
        <v>789</v>
      </c>
      <c r="L16" s="55"/>
      <c r="M16" s="57">
        <v>447</v>
      </c>
    </row>
    <row r="17" spans="1:13" s="5" customFormat="1" ht="15.5" x14ac:dyDescent="0.35">
      <c r="A17" s="30" t="s">
        <v>10</v>
      </c>
      <c r="B17" s="31"/>
      <c r="C17" s="30"/>
      <c r="D17" s="32">
        <v>585</v>
      </c>
      <c r="E17" s="30"/>
      <c r="F17" s="33">
        <v>630</v>
      </c>
      <c r="H17" s="26" t="s">
        <v>100</v>
      </c>
      <c r="I17" s="27">
        <v>17</v>
      </c>
      <c r="J17" s="55"/>
      <c r="K17" s="56">
        <v>932</v>
      </c>
      <c r="L17" s="55"/>
      <c r="M17" s="57">
        <v>2442</v>
      </c>
    </row>
    <row r="18" spans="1:13" s="5" customFormat="1" ht="15.5" x14ac:dyDescent="0.35">
      <c r="A18" s="38" t="s">
        <v>91</v>
      </c>
      <c r="B18" s="35" t="s">
        <v>12</v>
      </c>
      <c r="C18" s="34"/>
      <c r="D18" s="36">
        <v>3446</v>
      </c>
      <c r="E18" s="34"/>
      <c r="F18" s="37">
        <v>1463</v>
      </c>
      <c r="H18" s="26" t="s">
        <v>24</v>
      </c>
      <c r="I18" s="27">
        <v>17</v>
      </c>
      <c r="J18" s="55"/>
      <c r="K18" s="56">
        <v>4627</v>
      </c>
      <c r="L18" s="55"/>
      <c r="M18" s="57">
        <v>4037</v>
      </c>
    </row>
    <row r="19" spans="1:13" s="5" customFormat="1" ht="15.5" x14ac:dyDescent="0.35">
      <c r="A19" s="30" t="s">
        <v>13</v>
      </c>
      <c r="B19" s="31">
        <v>9</v>
      </c>
      <c r="C19" s="30"/>
      <c r="D19" s="39">
        <v>3290</v>
      </c>
      <c r="E19" s="30"/>
      <c r="F19" s="40">
        <v>4046</v>
      </c>
      <c r="H19" s="26" t="s">
        <v>101</v>
      </c>
      <c r="I19" s="27">
        <v>18</v>
      </c>
      <c r="J19" s="55"/>
      <c r="K19" s="56">
        <v>7752</v>
      </c>
      <c r="L19" s="55"/>
      <c r="M19" s="57">
        <v>11980</v>
      </c>
    </row>
    <row r="20" spans="1:13" s="5" customFormat="1" ht="15.5" x14ac:dyDescent="0.35">
      <c r="A20" s="30"/>
      <c r="B20" s="31"/>
      <c r="C20" s="30"/>
      <c r="D20" s="39">
        <v>233671</v>
      </c>
      <c r="E20" s="30"/>
      <c r="F20" s="40">
        <v>217907</v>
      </c>
      <c r="H20" s="26" t="s">
        <v>102</v>
      </c>
      <c r="I20" s="27"/>
      <c r="J20" s="55"/>
      <c r="K20" s="58">
        <v>4899</v>
      </c>
      <c r="L20" s="55"/>
      <c r="M20" s="59">
        <v>5033</v>
      </c>
    </row>
    <row r="21" spans="1:13" s="5" customFormat="1" ht="15.5" x14ac:dyDescent="0.35">
      <c r="A21" s="41"/>
      <c r="B21" s="42"/>
      <c r="C21" s="41"/>
      <c r="D21" s="32"/>
      <c r="E21" s="41"/>
      <c r="F21" s="32"/>
      <c r="H21" s="26"/>
      <c r="I21" s="27"/>
      <c r="J21" s="55"/>
      <c r="K21" s="58">
        <v>103929</v>
      </c>
      <c r="L21" s="55"/>
      <c r="M21" s="59">
        <v>110263</v>
      </c>
    </row>
    <row r="22" spans="1:13" s="5" customFormat="1" ht="15.5" x14ac:dyDescent="0.35">
      <c r="A22" s="41" t="s">
        <v>14</v>
      </c>
      <c r="B22" s="31"/>
      <c r="C22" s="30"/>
      <c r="D22" s="32"/>
      <c r="E22" s="30"/>
      <c r="F22" s="33"/>
      <c r="H22" s="24"/>
      <c r="I22" s="60"/>
      <c r="J22" s="25"/>
      <c r="K22" s="56"/>
      <c r="L22" s="25"/>
      <c r="M22" s="56"/>
    </row>
    <row r="23" spans="1:13" s="5" customFormat="1" ht="15.5" x14ac:dyDescent="0.35">
      <c r="A23" s="34" t="s">
        <v>92</v>
      </c>
      <c r="B23" s="35">
        <v>9</v>
      </c>
      <c r="C23" s="34"/>
      <c r="D23" s="36">
        <v>9038</v>
      </c>
      <c r="E23" s="34"/>
      <c r="F23" s="37">
        <v>9038</v>
      </c>
      <c r="H23" s="24" t="s">
        <v>14</v>
      </c>
      <c r="I23" s="27"/>
      <c r="J23" s="55"/>
      <c r="K23" s="56"/>
      <c r="L23" s="55"/>
      <c r="M23" s="57"/>
    </row>
    <row r="24" spans="1:13" s="5" customFormat="1" ht="15.5" x14ac:dyDescent="0.35">
      <c r="A24" s="30" t="s">
        <v>15</v>
      </c>
      <c r="B24" s="31">
        <v>10</v>
      </c>
      <c r="C24" s="30"/>
      <c r="D24" s="32">
        <v>52829</v>
      </c>
      <c r="E24" s="30"/>
      <c r="F24" s="33">
        <v>25362</v>
      </c>
      <c r="H24" s="34" t="s">
        <v>103</v>
      </c>
      <c r="I24" s="35"/>
      <c r="J24" s="11"/>
      <c r="K24" s="44"/>
      <c r="L24" s="11"/>
      <c r="M24" s="45"/>
    </row>
    <row r="25" spans="1:13" s="5" customFormat="1" ht="15.5" x14ac:dyDescent="0.35">
      <c r="A25" s="30" t="s">
        <v>16</v>
      </c>
      <c r="B25" s="31">
        <v>7</v>
      </c>
      <c r="C25" s="30"/>
      <c r="D25" s="32">
        <v>30698</v>
      </c>
      <c r="E25" s="30"/>
      <c r="F25" s="33">
        <v>28018</v>
      </c>
      <c r="H25" s="34" t="s">
        <v>98</v>
      </c>
      <c r="I25" s="35">
        <v>6</v>
      </c>
      <c r="J25" s="11"/>
      <c r="K25" s="44">
        <v>17343</v>
      </c>
      <c r="L25" s="11"/>
      <c r="M25" s="45">
        <v>4007</v>
      </c>
    </row>
    <row r="26" spans="1:13" s="5" customFormat="1" ht="15.5" x14ac:dyDescent="0.35">
      <c r="A26" s="30" t="s">
        <v>7</v>
      </c>
      <c r="B26" s="31">
        <v>8</v>
      </c>
      <c r="C26" s="30"/>
      <c r="D26" s="32">
        <v>2089</v>
      </c>
      <c r="E26" s="30"/>
      <c r="F26" s="33">
        <v>14123</v>
      </c>
      <c r="H26" s="34" t="s">
        <v>104</v>
      </c>
      <c r="I26" s="35">
        <v>18</v>
      </c>
      <c r="J26" s="11"/>
      <c r="K26" s="44">
        <v>73</v>
      </c>
      <c r="L26" s="11"/>
      <c r="M26" s="45">
        <v>18339</v>
      </c>
    </row>
    <row r="27" spans="1:13" s="5" customFormat="1" ht="15.5" x14ac:dyDescent="0.35">
      <c r="A27" s="34" t="s">
        <v>93</v>
      </c>
      <c r="B27" s="35">
        <v>25</v>
      </c>
      <c r="C27" s="34"/>
      <c r="D27" s="32">
        <v>19315</v>
      </c>
      <c r="E27" s="34"/>
      <c r="F27" s="37">
        <v>18216</v>
      </c>
      <c r="H27" s="26" t="s">
        <v>26</v>
      </c>
      <c r="I27" s="27">
        <v>19</v>
      </c>
      <c r="J27" s="55"/>
      <c r="K27" s="58">
        <v>67621</v>
      </c>
      <c r="L27" s="55"/>
      <c r="M27" s="59">
        <v>55535</v>
      </c>
    </row>
    <row r="28" spans="1:13" s="5" customFormat="1" ht="15.5" x14ac:dyDescent="0.35">
      <c r="A28" s="34" t="s">
        <v>90</v>
      </c>
      <c r="B28" s="35">
        <v>6</v>
      </c>
      <c r="C28" s="34"/>
      <c r="D28" s="36">
        <v>5677</v>
      </c>
      <c r="E28" s="34"/>
      <c r="F28" s="37">
        <v>5677</v>
      </c>
      <c r="H28" s="26"/>
      <c r="I28" s="35"/>
      <c r="J28" s="11"/>
      <c r="K28" s="61">
        <v>85037</v>
      </c>
      <c r="L28" s="11"/>
      <c r="M28" s="62">
        <v>77881</v>
      </c>
    </row>
    <row r="29" spans="1:13" s="5" customFormat="1" ht="15.5" x14ac:dyDescent="0.35">
      <c r="A29" s="30" t="s">
        <v>94</v>
      </c>
      <c r="B29" s="31">
        <v>11</v>
      </c>
      <c r="C29" s="30"/>
      <c r="D29" s="39">
        <v>6506</v>
      </c>
      <c r="E29" s="30"/>
      <c r="F29" s="40">
        <v>5351</v>
      </c>
      <c r="H29" s="26" t="s">
        <v>27</v>
      </c>
      <c r="I29" s="27"/>
      <c r="J29" s="55"/>
      <c r="K29" s="61">
        <v>188966</v>
      </c>
      <c r="L29" s="55"/>
      <c r="M29" s="62">
        <v>188144</v>
      </c>
    </row>
    <row r="30" spans="1:13" s="5" customFormat="1" ht="15.5" x14ac:dyDescent="0.35">
      <c r="A30" s="30"/>
      <c r="B30" s="31"/>
      <c r="C30" s="30"/>
      <c r="D30" s="39">
        <v>126152</v>
      </c>
      <c r="E30" s="30"/>
      <c r="F30" s="40">
        <v>105785</v>
      </c>
      <c r="H30" s="34"/>
      <c r="I30" s="27"/>
      <c r="J30" s="55"/>
      <c r="K30" s="56"/>
      <c r="L30" s="55"/>
      <c r="M30" s="57"/>
    </row>
    <row r="31" spans="1:13" s="5" customFormat="1" ht="15.5" x14ac:dyDescent="0.35">
      <c r="A31" s="43"/>
      <c r="B31" s="31"/>
      <c r="C31" s="30"/>
      <c r="D31" s="32"/>
      <c r="E31" s="30"/>
      <c r="F31" s="33"/>
      <c r="H31" s="24"/>
      <c r="I31" s="35"/>
      <c r="J31" s="11"/>
      <c r="K31" s="44"/>
      <c r="L31" s="11"/>
      <c r="M31" s="45"/>
    </row>
    <row r="32" spans="1:13" s="5" customFormat="1" ht="15.5" x14ac:dyDescent="0.35">
      <c r="A32" s="30"/>
      <c r="B32" s="31"/>
      <c r="C32" s="30"/>
      <c r="D32" s="44"/>
      <c r="E32" s="30"/>
      <c r="F32" s="45"/>
      <c r="H32" s="26" t="s">
        <v>105</v>
      </c>
      <c r="I32" s="27">
        <v>20</v>
      </c>
      <c r="J32" s="55"/>
      <c r="K32" s="56"/>
      <c r="L32" s="55"/>
      <c r="M32" s="57"/>
    </row>
    <row r="33" spans="1:13" s="5" customFormat="1" ht="15.5" x14ac:dyDescent="0.35">
      <c r="A33" s="30" t="s">
        <v>17</v>
      </c>
      <c r="B33" s="31">
        <v>12</v>
      </c>
      <c r="C33" s="30"/>
      <c r="D33" s="32">
        <v>25278</v>
      </c>
      <c r="E33" s="30"/>
      <c r="F33" s="33">
        <v>26964</v>
      </c>
      <c r="H33" s="26" t="s">
        <v>28</v>
      </c>
      <c r="I33" s="27"/>
      <c r="J33" s="55"/>
      <c r="K33" s="56">
        <v>222950</v>
      </c>
      <c r="L33" s="55"/>
      <c r="M33" s="57">
        <v>222950</v>
      </c>
    </row>
    <row r="34" spans="1:13" s="5" customFormat="1" ht="15.5" x14ac:dyDescent="0.35">
      <c r="A34" s="30" t="s">
        <v>18</v>
      </c>
      <c r="B34" s="31">
        <v>13</v>
      </c>
      <c r="C34" s="30"/>
      <c r="D34" s="32">
        <v>176295</v>
      </c>
      <c r="E34" s="30"/>
      <c r="F34" s="33">
        <v>146846</v>
      </c>
      <c r="H34" s="26" t="s">
        <v>29</v>
      </c>
      <c r="I34" s="27"/>
      <c r="J34" s="55"/>
      <c r="K34" s="56">
        <v>18278</v>
      </c>
      <c r="L34" s="55"/>
      <c r="M34" s="57">
        <v>16728</v>
      </c>
    </row>
    <row r="35" spans="1:13" s="5" customFormat="1" ht="15.5" x14ac:dyDescent="0.35">
      <c r="A35" s="34" t="s">
        <v>95</v>
      </c>
      <c r="B35" s="35">
        <v>13</v>
      </c>
      <c r="C35" s="34"/>
      <c r="D35" s="39">
        <v>19468</v>
      </c>
      <c r="E35" s="34"/>
      <c r="F35" s="40">
        <v>63969</v>
      </c>
      <c r="H35" s="26" t="s">
        <v>30</v>
      </c>
      <c r="I35" s="27"/>
      <c r="J35" s="55"/>
      <c r="K35" s="63">
        <v>147111</v>
      </c>
      <c r="L35" s="64"/>
      <c r="M35" s="65">
        <v>130504</v>
      </c>
    </row>
    <row r="36" spans="1:13" s="5" customFormat="1" ht="15.5" x14ac:dyDescent="0.35">
      <c r="A36" s="30"/>
      <c r="B36" s="31"/>
      <c r="C36" s="30"/>
      <c r="D36" s="39">
        <v>221041</v>
      </c>
      <c r="E36" s="30"/>
      <c r="F36" s="40">
        <v>237779</v>
      </c>
      <c r="H36" s="26" t="s">
        <v>43</v>
      </c>
      <c r="I36" s="27"/>
      <c r="J36" s="55"/>
      <c r="K36" s="58">
        <v>3559</v>
      </c>
      <c r="L36" s="55"/>
      <c r="M36" s="59">
        <v>3145</v>
      </c>
    </row>
    <row r="37" spans="1:13" s="5" customFormat="1" ht="15.5" x14ac:dyDescent="0.35">
      <c r="A37" s="30"/>
      <c r="B37" s="31"/>
      <c r="C37" s="30"/>
      <c r="D37" s="46"/>
      <c r="E37" s="30"/>
      <c r="F37" s="47"/>
      <c r="H37" s="26" t="s">
        <v>31</v>
      </c>
      <c r="I37" s="27"/>
      <c r="J37" s="66"/>
      <c r="K37" s="39">
        <v>391898</v>
      </c>
      <c r="L37" s="66"/>
      <c r="M37" s="40">
        <v>373327</v>
      </c>
    </row>
    <row r="38" spans="1:13" s="5" customFormat="1" ht="16" thickBot="1" x14ac:dyDescent="0.4">
      <c r="A38" s="48" t="s">
        <v>19</v>
      </c>
      <c r="B38" s="31"/>
      <c r="C38" s="49"/>
      <c r="D38" s="50">
        <v>580864</v>
      </c>
      <c r="E38" s="49"/>
      <c r="F38" s="51">
        <v>561471</v>
      </c>
      <c r="H38" s="67"/>
      <c r="I38" s="27"/>
      <c r="J38" s="66"/>
      <c r="K38" s="68"/>
      <c r="L38" s="66"/>
      <c r="M38" s="69"/>
    </row>
    <row r="39" spans="1:13" s="5" customFormat="1" ht="16.5" thickTop="1" thickBot="1" x14ac:dyDescent="0.4">
      <c r="A39" s="23"/>
      <c r="B39" s="52"/>
      <c r="C39" s="23"/>
      <c r="D39" s="23"/>
      <c r="E39" s="23"/>
      <c r="F39" s="23"/>
      <c r="H39" s="24" t="s">
        <v>106</v>
      </c>
      <c r="I39" s="27"/>
      <c r="J39" s="66"/>
      <c r="K39" s="50">
        <v>580863.94530000002</v>
      </c>
      <c r="L39" s="66"/>
      <c r="M39" s="51">
        <v>561471</v>
      </c>
    </row>
    <row r="40" spans="1:13" s="5" customFormat="1" ht="16" thickTop="1" x14ac:dyDescent="0.35">
      <c r="H40" s="70"/>
      <c r="I40" s="71"/>
      <c r="J40" s="70"/>
      <c r="K40" s="70"/>
      <c r="L40" s="70"/>
      <c r="M40" s="70"/>
    </row>
    <row r="41" spans="1:13" s="5" customFormat="1" ht="15.5" x14ac:dyDescent="0.35"/>
    <row r="42" spans="1:13" s="5" customFormat="1" ht="15.5" x14ac:dyDescent="0.35"/>
    <row r="43" spans="1:13" s="5" customFormat="1" ht="15.5" x14ac:dyDescent="0.35">
      <c r="H43"/>
      <c r="I43"/>
      <c r="J43"/>
      <c r="K43"/>
      <c r="L43"/>
      <c r="M43"/>
    </row>
    <row r="44" spans="1:13" s="5" customFormat="1" ht="15.5" x14ac:dyDescent="0.35">
      <c r="H44"/>
      <c r="I44"/>
      <c r="J44"/>
      <c r="K44"/>
      <c r="L44"/>
      <c r="M44"/>
    </row>
    <row r="45" spans="1:13" s="5" customFormat="1" ht="15.5" x14ac:dyDescent="0.35">
      <c r="H45"/>
      <c r="I45"/>
      <c r="J45"/>
      <c r="K45"/>
      <c r="L45"/>
      <c r="M4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34"/>
  <sheetViews>
    <sheetView showGridLines="0" workbookViewId="0">
      <selection activeCell="D27" sqref="D27"/>
    </sheetView>
  </sheetViews>
  <sheetFormatPr defaultRowHeight="14" x14ac:dyDescent="0.3"/>
  <cols>
    <col min="1" max="1" width="62.54296875" style="70" customWidth="1"/>
    <col min="2" max="2" width="7.81640625" style="70" customWidth="1"/>
    <col min="3" max="3" width="6" style="70" customWidth="1"/>
    <col min="4" max="4" width="10.6328125" style="70" bestFit="1" customWidth="1"/>
    <col min="5" max="5" width="3.6328125" style="70" customWidth="1"/>
    <col min="6" max="6" width="10.6328125" style="70" bestFit="1" customWidth="1"/>
    <col min="7" max="16384" width="8.7265625" style="70"/>
  </cols>
  <sheetData>
    <row r="1" spans="1:6" ht="20" x14ac:dyDescent="0.3">
      <c r="A1" s="9" t="s">
        <v>0</v>
      </c>
      <c r="B1" s="9"/>
      <c r="C1" s="9"/>
      <c r="D1" s="9"/>
      <c r="E1" s="9"/>
      <c r="F1" s="9"/>
    </row>
    <row r="2" spans="1:6" ht="20" x14ac:dyDescent="0.3">
      <c r="A2" s="9"/>
      <c r="B2" s="9"/>
      <c r="C2" s="9"/>
      <c r="D2" s="9"/>
      <c r="E2" s="9"/>
      <c r="F2" s="9"/>
    </row>
    <row r="3" spans="1:6" s="74" customFormat="1" ht="18" x14ac:dyDescent="0.35">
      <c r="A3" s="12" t="s">
        <v>32</v>
      </c>
      <c r="B3" s="73"/>
      <c r="C3" s="73"/>
      <c r="D3" s="73"/>
      <c r="E3" s="73"/>
      <c r="F3" s="73"/>
    </row>
    <row r="4" spans="1:6" s="74" customFormat="1" ht="18" x14ac:dyDescent="0.35">
      <c r="A4" s="75" t="s">
        <v>113</v>
      </c>
      <c r="B4" s="75"/>
      <c r="C4" s="75"/>
      <c r="D4" s="75"/>
      <c r="E4" s="75"/>
      <c r="F4" s="75"/>
    </row>
    <row r="5" spans="1:6" s="74" customFormat="1" ht="17.5" x14ac:dyDescent="0.35">
      <c r="A5" s="14" t="s">
        <v>1</v>
      </c>
      <c r="B5" s="76"/>
      <c r="C5" s="76"/>
      <c r="D5" s="76"/>
      <c r="E5" s="76"/>
      <c r="F5" s="76"/>
    </row>
    <row r="6" spans="1:6" x14ac:dyDescent="0.3">
      <c r="A6" s="10"/>
      <c r="B6" s="11"/>
      <c r="C6" s="11"/>
      <c r="D6" s="10"/>
      <c r="E6" s="10"/>
      <c r="F6" s="10"/>
    </row>
    <row r="7" spans="1:6" x14ac:dyDescent="0.3">
      <c r="A7" s="10"/>
      <c r="B7" s="11"/>
      <c r="C7" s="11"/>
      <c r="D7" s="10"/>
      <c r="E7" s="10"/>
      <c r="F7" s="10"/>
    </row>
    <row r="8" spans="1:6" x14ac:dyDescent="0.3">
      <c r="A8" s="77"/>
      <c r="B8" s="78" t="s">
        <v>2</v>
      </c>
      <c r="C8" s="78"/>
      <c r="D8" s="78">
        <v>46022</v>
      </c>
      <c r="E8" s="79"/>
      <c r="F8" s="78">
        <v>45657</v>
      </c>
    </row>
    <row r="9" spans="1:6" x14ac:dyDescent="0.3">
      <c r="A9" s="21"/>
      <c r="B9" s="22"/>
      <c r="C9" s="22"/>
      <c r="D9" s="21"/>
      <c r="E9" s="21"/>
      <c r="F9" s="21"/>
    </row>
    <row r="10" spans="1:6" x14ac:dyDescent="0.3">
      <c r="A10" s="21"/>
      <c r="B10" s="22"/>
      <c r="C10" s="22"/>
      <c r="D10" s="21"/>
      <c r="E10" s="21"/>
      <c r="F10" s="21"/>
    </row>
    <row r="11" spans="1:6" x14ac:dyDescent="0.3">
      <c r="A11" s="26" t="s">
        <v>33</v>
      </c>
      <c r="B11" s="55">
        <v>21</v>
      </c>
      <c r="C11" s="55"/>
      <c r="D11" s="80">
        <v>210604</v>
      </c>
      <c r="E11" s="26"/>
      <c r="F11" s="29">
        <v>200154</v>
      </c>
    </row>
    <row r="12" spans="1:6" x14ac:dyDescent="0.3">
      <c r="A12" s="26" t="s">
        <v>34</v>
      </c>
      <c r="B12" s="55">
        <v>22</v>
      </c>
      <c r="C12" s="55"/>
      <c r="D12" s="81">
        <v>-166203</v>
      </c>
      <c r="E12" s="26"/>
      <c r="F12" s="82">
        <v>-144623</v>
      </c>
    </row>
    <row r="13" spans="1:6" x14ac:dyDescent="0.3">
      <c r="A13" s="26" t="s">
        <v>35</v>
      </c>
      <c r="B13" s="55"/>
      <c r="C13" s="55"/>
      <c r="D13" s="80">
        <v>44401</v>
      </c>
      <c r="E13" s="26"/>
      <c r="F13" s="29">
        <v>55531</v>
      </c>
    </row>
    <row r="14" spans="1:6" x14ac:dyDescent="0.3">
      <c r="A14" s="26"/>
      <c r="B14" s="55"/>
      <c r="C14" s="55"/>
      <c r="D14" s="80"/>
      <c r="E14" s="26"/>
      <c r="F14" s="29"/>
    </row>
    <row r="15" spans="1:6" x14ac:dyDescent="0.3">
      <c r="A15" s="26" t="s">
        <v>36</v>
      </c>
      <c r="B15" s="55"/>
      <c r="C15" s="55"/>
      <c r="D15" s="80"/>
      <c r="E15" s="26"/>
      <c r="F15" s="29"/>
    </row>
    <row r="16" spans="1:6" x14ac:dyDescent="0.3">
      <c r="A16" s="26" t="s">
        <v>107</v>
      </c>
      <c r="B16" s="55">
        <v>22</v>
      </c>
      <c r="C16" s="55"/>
      <c r="D16" s="83">
        <v>-1459</v>
      </c>
      <c r="E16" s="26"/>
      <c r="F16" s="84">
        <v>-1327</v>
      </c>
    </row>
    <row r="17" spans="1:6" x14ac:dyDescent="0.3">
      <c r="A17" s="26" t="s">
        <v>108</v>
      </c>
      <c r="B17" s="55">
        <v>22</v>
      </c>
      <c r="C17" s="55"/>
      <c r="D17" s="83">
        <v>-28714</v>
      </c>
      <c r="E17" s="26"/>
      <c r="F17" s="84">
        <v>-26126</v>
      </c>
    </row>
    <row r="18" spans="1:6" x14ac:dyDescent="0.3">
      <c r="A18" s="26" t="s">
        <v>109</v>
      </c>
      <c r="B18" s="55">
        <v>22</v>
      </c>
      <c r="C18" s="55"/>
      <c r="D18" s="81">
        <v>7440</v>
      </c>
      <c r="E18" s="26"/>
      <c r="F18" s="82">
        <v>4547</v>
      </c>
    </row>
    <row r="19" spans="1:6" x14ac:dyDescent="0.3">
      <c r="A19" s="26"/>
      <c r="B19" s="55"/>
      <c r="C19" s="55"/>
      <c r="D19" s="81">
        <v>-22733</v>
      </c>
      <c r="E19" s="26"/>
      <c r="F19" s="82">
        <v>-22906</v>
      </c>
    </row>
    <row r="20" spans="1:6" x14ac:dyDescent="0.3">
      <c r="A20" s="26"/>
      <c r="B20" s="55"/>
      <c r="C20" s="55"/>
      <c r="D20" s="80"/>
      <c r="E20" s="26"/>
      <c r="F20" s="29"/>
    </row>
    <row r="21" spans="1:6" x14ac:dyDescent="0.3">
      <c r="A21" s="26" t="s">
        <v>37</v>
      </c>
      <c r="B21" s="25"/>
      <c r="C21" s="25"/>
      <c r="D21" s="80">
        <v>21668</v>
      </c>
      <c r="E21" s="24"/>
      <c r="F21" s="29">
        <v>32625</v>
      </c>
    </row>
    <row r="22" spans="1:6" x14ac:dyDescent="0.3">
      <c r="A22" s="26"/>
      <c r="B22" s="55"/>
      <c r="C22" s="55"/>
      <c r="D22" s="80"/>
      <c r="E22" s="26"/>
      <c r="F22" s="29"/>
    </row>
    <row r="23" spans="1:6" x14ac:dyDescent="0.3">
      <c r="A23" s="26"/>
      <c r="B23" s="25"/>
      <c r="C23" s="25"/>
      <c r="D23" s="80"/>
      <c r="E23" s="24"/>
      <c r="F23" s="28"/>
    </row>
    <row r="24" spans="1:6" x14ac:dyDescent="0.3">
      <c r="A24" s="26" t="s">
        <v>38</v>
      </c>
      <c r="B24" s="55">
        <v>24</v>
      </c>
      <c r="C24" s="55"/>
      <c r="D24" s="80">
        <v>31827</v>
      </c>
      <c r="E24" s="26"/>
      <c r="F24" s="29">
        <v>26847</v>
      </c>
    </row>
    <row r="25" spans="1:6" x14ac:dyDescent="0.3">
      <c r="A25" s="26" t="s">
        <v>39</v>
      </c>
      <c r="B25" s="55">
        <v>24</v>
      </c>
      <c r="C25" s="55"/>
      <c r="D25" s="81">
        <v>-12400</v>
      </c>
      <c r="E25" s="26"/>
      <c r="F25" s="82">
        <v>-10496</v>
      </c>
    </row>
    <row r="26" spans="1:6" x14ac:dyDescent="0.3">
      <c r="A26" s="26" t="s">
        <v>110</v>
      </c>
      <c r="B26" s="55"/>
      <c r="C26" s="55"/>
      <c r="D26" s="80">
        <v>19427</v>
      </c>
      <c r="E26" s="26"/>
      <c r="F26" s="29">
        <v>16351</v>
      </c>
    </row>
    <row r="27" spans="1:6" x14ac:dyDescent="0.3">
      <c r="A27" s="26"/>
      <c r="B27" s="55"/>
      <c r="C27" s="55"/>
      <c r="D27" s="80"/>
      <c r="E27" s="26"/>
      <c r="F27" s="29"/>
    </row>
    <row r="28" spans="1:6" ht="14.5" thickBot="1" x14ac:dyDescent="0.35">
      <c r="A28" s="34" t="s">
        <v>40</v>
      </c>
      <c r="B28" s="11"/>
      <c r="C28" s="11"/>
      <c r="D28" s="85">
        <v>41095</v>
      </c>
      <c r="E28" s="34"/>
      <c r="F28" s="86">
        <v>48976</v>
      </c>
    </row>
    <row r="29" spans="1:6" ht="14.5" thickTop="1" x14ac:dyDescent="0.3">
      <c r="A29" s="34"/>
      <c r="B29" s="11"/>
      <c r="C29" s="11"/>
      <c r="D29" s="87"/>
      <c r="E29" s="34"/>
      <c r="F29" s="37"/>
    </row>
    <row r="30" spans="1:6" x14ac:dyDescent="0.3">
      <c r="A30" s="34" t="s">
        <v>111</v>
      </c>
      <c r="B30" s="55">
        <v>25</v>
      </c>
      <c r="C30" s="55"/>
      <c r="D30" s="88">
        <v>-11421</v>
      </c>
      <c r="E30" s="34"/>
      <c r="F30" s="89">
        <v>-16346</v>
      </c>
    </row>
    <row r="31" spans="1:6" ht="14.5" thickBot="1" x14ac:dyDescent="0.35">
      <c r="A31" s="34" t="s">
        <v>112</v>
      </c>
      <c r="B31" s="55">
        <v>25</v>
      </c>
      <c r="C31" s="55"/>
      <c r="D31" s="90">
        <v>1313</v>
      </c>
      <c r="E31" s="34"/>
      <c r="F31" s="91">
        <v>-249</v>
      </c>
    </row>
    <row r="32" spans="1:6" ht="14.5" thickTop="1" x14ac:dyDescent="0.3">
      <c r="A32" s="34"/>
      <c r="B32" s="11"/>
      <c r="C32" s="11"/>
      <c r="D32" s="87"/>
      <c r="E32" s="34"/>
      <c r="F32" s="37"/>
    </row>
    <row r="33" spans="1:6" x14ac:dyDescent="0.3">
      <c r="A33" s="92" t="s">
        <v>41</v>
      </c>
      <c r="B33" s="93"/>
      <c r="C33" s="93"/>
      <c r="D33" s="87">
        <v>30987</v>
      </c>
      <c r="E33" s="92"/>
      <c r="F33" s="37">
        <v>32381</v>
      </c>
    </row>
    <row r="34" spans="1:6" x14ac:dyDescent="0.3">
      <c r="D34" s="9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21"/>
  <sheetViews>
    <sheetView showGridLines="0" workbookViewId="0">
      <selection activeCell="D13" sqref="D13"/>
    </sheetView>
  </sheetViews>
  <sheetFormatPr defaultRowHeight="14.5" x14ac:dyDescent="0.35"/>
  <cols>
    <col min="1" max="1" width="69.1796875" customWidth="1"/>
    <col min="2" max="2" width="10.6328125" bestFit="1" customWidth="1"/>
    <col min="3" max="3" width="4.81640625" customWidth="1"/>
    <col min="4" max="4" width="10.6328125" bestFit="1" customWidth="1"/>
  </cols>
  <sheetData>
    <row r="1" spans="1:6" s="70" customFormat="1" ht="20" x14ac:dyDescent="0.3">
      <c r="A1" s="9" t="s">
        <v>0</v>
      </c>
      <c r="B1" s="9"/>
      <c r="C1" s="9"/>
      <c r="D1" s="9"/>
      <c r="E1" s="9"/>
      <c r="F1" s="9"/>
    </row>
    <row r="2" spans="1:6" s="70" customFormat="1" ht="20" x14ac:dyDescent="0.3">
      <c r="A2" s="9"/>
      <c r="B2" s="9"/>
      <c r="C2" s="9"/>
      <c r="D2" s="9"/>
      <c r="E2" s="9"/>
      <c r="F2" s="9"/>
    </row>
    <row r="3" spans="1:6" s="70" customFormat="1" ht="18" x14ac:dyDescent="0.4">
      <c r="A3" s="95" t="s">
        <v>42</v>
      </c>
      <c r="B3" s="95"/>
      <c r="C3" s="95"/>
      <c r="D3" s="95"/>
    </row>
    <row r="4" spans="1:6" s="74" customFormat="1" ht="18" x14ac:dyDescent="0.35">
      <c r="A4" s="75" t="s">
        <v>113</v>
      </c>
      <c r="B4" s="75"/>
      <c r="C4" s="75"/>
      <c r="D4" s="75"/>
      <c r="E4" s="75"/>
      <c r="F4" s="75"/>
    </row>
    <row r="5" spans="1:6" s="74" customFormat="1" ht="17.5" x14ac:dyDescent="0.35">
      <c r="A5" s="14" t="s">
        <v>1</v>
      </c>
      <c r="B5" s="76"/>
      <c r="C5" s="76"/>
      <c r="D5" s="76"/>
      <c r="E5" s="76"/>
      <c r="F5" s="76"/>
    </row>
    <row r="7" spans="1:6" x14ac:dyDescent="0.35">
      <c r="A7" s="96"/>
      <c r="B7" s="96"/>
      <c r="C7" s="96"/>
      <c r="D7" s="96"/>
    </row>
    <row r="8" spans="1:6" x14ac:dyDescent="0.35">
      <c r="A8" s="97"/>
      <c r="B8" s="97"/>
      <c r="C8" s="97"/>
      <c r="D8" s="97"/>
    </row>
    <row r="9" spans="1:6" x14ac:dyDescent="0.35">
      <c r="A9" s="97"/>
      <c r="B9" s="97"/>
      <c r="C9" s="97"/>
      <c r="D9" s="97"/>
    </row>
    <row r="10" spans="1:6" s="70" customFormat="1" ht="14" x14ac:dyDescent="0.3">
      <c r="A10" s="98"/>
      <c r="B10" s="99">
        <v>46022</v>
      </c>
      <c r="C10" s="98"/>
      <c r="D10" s="99">
        <v>45657</v>
      </c>
    </row>
    <row r="11" spans="1:6" s="70" customFormat="1" ht="14" x14ac:dyDescent="0.3">
      <c r="A11" s="98"/>
      <c r="B11" s="98"/>
      <c r="C11" s="98"/>
      <c r="D11" s="98"/>
    </row>
    <row r="12" spans="1:6" s="70" customFormat="1" ht="14" x14ac:dyDescent="0.3">
      <c r="A12" s="98"/>
      <c r="B12" s="100"/>
      <c r="C12" s="98"/>
      <c r="D12" s="98"/>
    </row>
    <row r="13" spans="1:6" s="70" customFormat="1" ht="14" x14ac:dyDescent="0.3">
      <c r="A13" s="98" t="s">
        <v>41</v>
      </c>
      <c r="B13" s="101">
        <v>30987</v>
      </c>
      <c r="C13" s="100"/>
      <c r="D13" s="102">
        <v>32381</v>
      </c>
    </row>
    <row r="14" spans="1:6" s="70" customFormat="1" ht="14" x14ac:dyDescent="0.3">
      <c r="A14" s="98"/>
      <c r="B14" s="100"/>
      <c r="C14" s="98"/>
      <c r="D14" s="98"/>
    </row>
    <row r="15" spans="1:6" s="70" customFormat="1" ht="14" x14ac:dyDescent="0.3">
      <c r="A15" s="98" t="s">
        <v>43</v>
      </c>
      <c r="B15" s="103"/>
      <c r="C15" s="103"/>
      <c r="D15" s="104"/>
    </row>
    <row r="16" spans="1:6" s="70" customFormat="1" ht="14" x14ac:dyDescent="0.3">
      <c r="A16" s="98" t="s">
        <v>114</v>
      </c>
      <c r="B16" s="105">
        <v>414</v>
      </c>
      <c r="C16" s="104"/>
      <c r="D16" s="106">
        <v>445</v>
      </c>
    </row>
    <row r="17" spans="1:4" s="70" customFormat="1" ht="14" x14ac:dyDescent="0.3">
      <c r="A17" s="98"/>
      <c r="B17" s="105"/>
      <c r="C17" s="104"/>
      <c r="D17" s="106"/>
    </row>
    <row r="18" spans="1:4" s="70" customFormat="1" ht="14" x14ac:dyDescent="0.3">
      <c r="A18" s="98"/>
      <c r="B18" s="103"/>
      <c r="C18" s="104"/>
      <c r="D18" s="104"/>
    </row>
    <row r="19" spans="1:4" s="70" customFormat="1" thickBot="1" x14ac:dyDescent="0.35">
      <c r="A19" s="100" t="s">
        <v>115</v>
      </c>
      <c r="B19" s="107">
        <f>SUM(B13:B16)</f>
        <v>31401</v>
      </c>
      <c r="C19" s="100"/>
      <c r="D19" s="108">
        <f>SUM(D13:D16)</f>
        <v>32826</v>
      </c>
    </row>
    <row r="20" spans="1:4" s="70" customFormat="1" thickTop="1" x14ac:dyDescent="0.3">
      <c r="A20" s="100"/>
      <c r="B20" s="100"/>
      <c r="C20" s="100"/>
      <c r="D20" s="98"/>
    </row>
    <row r="21" spans="1:4" x14ac:dyDescent="0.35">
      <c r="D21" s="10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29"/>
  <sheetViews>
    <sheetView showGridLines="0" workbookViewId="0">
      <selection activeCell="E21" sqref="E21"/>
    </sheetView>
  </sheetViews>
  <sheetFormatPr defaultRowHeight="14" x14ac:dyDescent="0.3"/>
  <cols>
    <col min="1" max="1" width="65.26953125" style="70" customWidth="1"/>
    <col min="2" max="2" width="5" style="70" customWidth="1"/>
    <col min="3" max="3" width="13.6328125" style="70" customWidth="1"/>
    <col min="4" max="4" width="5.6328125" style="70" customWidth="1"/>
    <col min="5" max="5" width="13.6328125" style="70" customWidth="1"/>
    <col min="6" max="6" width="5.6328125" style="70" customWidth="1"/>
    <col min="7" max="7" width="13.6328125" style="70" customWidth="1"/>
    <col min="8" max="8" width="5.6328125" style="70" customWidth="1"/>
    <col min="9" max="9" width="13.6328125" style="70" customWidth="1"/>
    <col min="10" max="10" width="5.6328125" style="70" customWidth="1"/>
    <col min="11" max="11" width="13.6328125" style="70" customWidth="1"/>
    <col min="12" max="12" width="5.6328125" style="70" customWidth="1"/>
    <col min="13" max="13" width="13.6328125" style="70" customWidth="1"/>
    <col min="14" max="16384" width="8.7265625" style="70"/>
  </cols>
  <sheetData>
    <row r="1" spans="1:13" ht="20" x14ac:dyDescent="0.4">
      <c r="A1" s="9" t="s">
        <v>0</v>
      </c>
      <c r="B1" s="9"/>
      <c r="C1" s="110"/>
      <c r="D1" s="110"/>
      <c r="E1" s="110"/>
      <c r="F1" s="111"/>
      <c r="G1" s="111"/>
      <c r="H1" s="112"/>
      <c r="I1" s="112"/>
      <c r="J1" s="112"/>
      <c r="K1" s="112"/>
      <c r="L1" s="112"/>
      <c r="M1" s="112"/>
    </row>
    <row r="2" spans="1:13" ht="20" x14ac:dyDescent="0.4">
      <c r="A2" s="9"/>
      <c r="B2" s="9"/>
      <c r="C2" s="110"/>
      <c r="D2" s="110"/>
      <c r="E2" s="110"/>
      <c r="F2" s="111"/>
      <c r="G2" s="111"/>
      <c r="H2" s="112"/>
      <c r="I2" s="112"/>
      <c r="J2" s="112"/>
      <c r="K2" s="112"/>
      <c r="L2" s="112"/>
      <c r="M2" s="112"/>
    </row>
    <row r="3" spans="1:13" s="74" customFormat="1" ht="18" x14ac:dyDescent="0.35">
      <c r="A3" s="12" t="s">
        <v>116</v>
      </c>
      <c r="B3" s="12"/>
      <c r="C3" s="113"/>
      <c r="D3" s="113"/>
      <c r="E3" s="113"/>
      <c r="F3" s="114"/>
      <c r="G3" s="114"/>
      <c r="H3" s="115"/>
      <c r="I3" s="115"/>
      <c r="J3" s="115"/>
      <c r="K3" s="115"/>
      <c r="L3" s="115"/>
      <c r="M3" s="115"/>
    </row>
    <row r="4" spans="1:13" s="74" customFormat="1" ht="18" x14ac:dyDescent="0.35">
      <c r="A4" s="75" t="s">
        <v>113</v>
      </c>
      <c r="B4" s="75"/>
      <c r="C4" s="75"/>
      <c r="D4" s="75"/>
      <c r="E4" s="75"/>
      <c r="F4" s="114"/>
      <c r="G4" s="114"/>
      <c r="H4" s="115"/>
      <c r="I4" s="115"/>
      <c r="J4" s="115"/>
      <c r="K4" s="115"/>
      <c r="L4" s="115"/>
      <c r="M4" s="115"/>
    </row>
    <row r="5" spans="1:13" s="74" customFormat="1" ht="17.5" x14ac:dyDescent="0.35">
      <c r="A5" s="14" t="s">
        <v>89</v>
      </c>
      <c r="B5" s="14"/>
      <c r="C5" s="116"/>
      <c r="D5" s="116"/>
      <c r="E5" s="116"/>
      <c r="F5" s="114"/>
      <c r="G5" s="114"/>
      <c r="H5" s="115"/>
      <c r="I5" s="115"/>
      <c r="J5" s="115"/>
      <c r="K5" s="115"/>
      <c r="L5" s="115"/>
      <c r="M5" s="115"/>
    </row>
    <row r="6" spans="1:13" x14ac:dyDescent="0.3">
      <c r="A6" s="117"/>
      <c r="B6" s="117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3" x14ac:dyDescent="0.3">
      <c r="A7" s="117"/>
      <c r="B7" s="117"/>
      <c r="C7" s="118"/>
      <c r="D7" s="118"/>
      <c r="E7" s="119" t="s">
        <v>117</v>
      </c>
      <c r="F7" s="119"/>
      <c r="G7" s="119"/>
      <c r="H7" s="118"/>
      <c r="I7" s="118"/>
      <c r="J7" s="118"/>
      <c r="K7" s="118"/>
      <c r="L7" s="118"/>
      <c r="M7" s="118"/>
    </row>
    <row r="8" spans="1:13" ht="28" x14ac:dyDescent="0.3">
      <c r="A8" s="120"/>
      <c r="B8" s="120"/>
      <c r="C8" s="121" t="s">
        <v>28</v>
      </c>
      <c r="D8" s="122"/>
      <c r="E8" s="121" t="s">
        <v>118</v>
      </c>
      <c r="F8" s="123"/>
      <c r="G8" s="121" t="s">
        <v>119</v>
      </c>
      <c r="H8" s="123"/>
      <c r="I8" s="121" t="s">
        <v>43</v>
      </c>
      <c r="J8" s="123"/>
      <c r="K8" s="121" t="s">
        <v>47</v>
      </c>
      <c r="L8" s="123"/>
      <c r="M8" s="124" t="s">
        <v>44</v>
      </c>
    </row>
    <row r="9" spans="1:13" x14ac:dyDescent="0.3">
      <c r="A9" s="120"/>
      <c r="B9" s="120"/>
      <c r="C9" s="125"/>
      <c r="D9" s="126"/>
      <c r="E9" s="125"/>
      <c r="F9" s="125"/>
      <c r="G9" s="125"/>
      <c r="H9" s="125"/>
      <c r="I9" s="125"/>
      <c r="J9" s="125"/>
      <c r="K9" s="125"/>
      <c r="L9" s="125"/>
      <c r="M9" s="127"/>
    </row>
    <row r="10" spans="1:13" x14ac:dyDescent="0.3">
      <c r="A10" s="128" t="s">
        <v>45</v>
      </c>
      <c r="B10" s="128"/>
      <c r="C10" s="129">
        <v>222950</v>
      </c>
      <c r="D10" s="130"/>
      <c r="E10" s="129">
        <v>15109</v>
      </c>
      <c r="F10" s="130"/>
      <c r="G10" s="131">
        <v>108690</v>
      </c>
      <c r="H10" s="130"/>
      <c r="I10" s="131">
        <v>2700</v>
      </c>
      <c r="J10" s="130"/>
      <c r="K10" s="132" t="s">
        <v>11</v>
      </c>
      <c r="L10" s="130"/>
      <c r="M10" s="129">
        <f>SUM(C10:K10)</f>
        <v>349449</v>
      </c>
    </row>
    <row r="11" spans="1:13" x14ac:dyDescent="0.3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x14ac:dyDescent="0.3">
      <c r="A12" s="117" t="s">
        <v>120</v>
      </c>
      <c r="B12" s="117"/>
      <c r="C12" s="133" t="s">
        <v>11</v>
      </c>
      <c r="D12" s="117"/>
      <c r="E12" s="133" t="s">
        <v>11</v>
      </c>
      <c r="F12" s="117"/>
      <c r="G12" s="133" t="s">
        <v>11</v>
      </c>
      <c r="H12" s="117"/>
      <c r="I12" s="117">
        <v>445</v>
      </c>
      <c r="J12" s="117"/>
      <c r="K12" s="112" t="s">
        <v>11</v>
      </c>
      <c r="L12" s="117"/>
      <c r="M12" s="117">
        <f>SUM(C12:K12)</f>
        <v>445</v>
      </c>
    </row>
    <row r="13" spans="1:13" x14ac:dyDescent="0.3">
      <c r="A13" s="117" t="s">
        <v>121</v>
      </c>
      <c r="B13" s="117"/>
      <c r="C13" s="133" t="s">
        <v>11</v>
      </c>
      <c r="D13" s="112"/>
      <c r="E13" s="133" t="s">
        <v>11</v>
      </c>
      <c r="F13" s="112"/>
      <c r="G13" s="133" t="s">
        <v>11</v>
      </c>
      <c r="H13" s="112"/>
      <c r="I13" s="112" t="s">
        <v>11</v>
      </c>
      <c r="J13" s="112"/>
      <c r="K13" s="133">
        <v>32381</v>
      </c>
      <c r="L13" s="112"/>
      <c r="M13" s="133">
        <f>SUM(C13:K13)</f>
        <v>32381</v>
      </c>
    </row>
    <row r="14" spans="1:13" x14ac:dyDescent="0.3">
      <c r="A14" s="117" t="s">
        <v>122</v>
      </c>
      <c r="B14" s="117"/>
      <c r="C14" s="112"/>
      <c r="D14" s="112"/>
      <c r="E14" s="133"/>
      <c r="F14" s="112"/>
      <c r="G14" s="133"/>
      <c r="H14" s="112"/>
      <c r="I14" s="112"/>
      <c r="J14" s="112"/>
      <c r="K14" s="134"/>
      <c r="L14" s="112"/>
      <c r="M14" s="133"/>
    </row>
    <row r="15" spans="1:13" x14ac:dyDescent="0.3">
      <c r="A15" s="117" t="s">
        <v>123</v>
      </c>
      <c r="B15" s="117"/>
      <c r="C15" s="112" t="s">
        <v>11</v>
      </c>
      <c r="D15" s="112"/>
      <c r="E15" s="133">
        <v>1619</v>
      </c>
      <c r="F15" s="112"/>
      <c r="G15" s="112" t="s">
        <v>11</v>
      </c>
      <c r="H15" s="112"/>
      <c r="I15" s="112" t="s">
        <v>11</v>
      </c>
      <c r="J15" s="112"/>
      <c r="K15" s="134">
        <v>-1619</v>
      </c>
      <c r="L15" s="112"/>
      <c r="M15" s="135" t="s">
        <v>11</v>
      </c>
    </row>
    <row r="16" spans="1:13" x14ac:dyDescent="0.3">
      <c r="A16" s="117" t="s">
        <v>124</v>
      </c>
      <c r="B16" s="117"/>
      <c r="C16" s="112" t="s">
        <v>11</v>
      </c>
      <c r="D16" s="112"/>
      <c r="E16" s="133" t="s">
        <v>11</v>
      </c>
      <c r="F16" s="112"/>
      <c r="G16" s="134" t="s">
        <v>11</v>
      </c>
      <c r="H16" s="112"/>
      <c r="I16" s="112"/>
      <c r="J16" s="112"/>
      <c r="K16" s="134">
        <v>-7690</v>
      </c>
      <c r="L16" s="112"/>
      <c r="M16" s="135">
        <f>SUM(C16:K16)</f>
        <v>-7690</v>
      </c>
    </row>
    <row r="17" spans="1:13" x14ac:dyDescent="0.3">
      <c r="A17" s="117" t="s">
        <v>125</v>
      </c>
      <c r="B17" s="117"/>
      <c r="C17" s="112" t="s">
        <v>11</v>
      </c>
      <c r="D17" s="112"/>
      <c r="E17" s="112" t="s">
        <v>11</v>
      </c>
      <c r="F17" s="112"/>
      <c r="G17" s="135">
        <v>23072</v>
      </c>
      <c r="H17" s="112"/>
      <c r="I17" s="112" t="s">
        <v>11</v>
      </c>
      <c r="J17" s="112"/>
      <c r="K17" s="134">
        <v>-23072</v>
      </c>
      <c r="L17" s="112"/>
      <c r="M17" s="135">
        <f>SUM(C17:K17)</f>
        <v>0</v>
      </c>
    </row>
    <row r="18" spans="1:13" x14ac:dyDescent="0.3">
      <c r="A18" s="10" t="s">
        <v>126</v>
      </c>
      <c r="B18" s="10"/>
      <c r="C18" s="136" t="s">
        <v>11</v>
      </c>
      <c r="D18" s="137"/>
      <c r="E18" s="136" t="s">
        <v>11</v>
      </c>
      <c r="F18" s="137"/>
      <c r="G18" s="138">
        <v>-1258</v>
      </c>
      <c r="H18" s="137"/>
      <c r="I18" s="137" t="s">
        <v>11</v>
      </c>
      <c r="J18" s="137"/>
      <c r="K18" s="136" t="s">
        <v>11</v>
      </c>
      <c r="L18" s="137"/>
      <c r="M18" s="139">
        <f>SUM(C18:K18)</f>
        <v>-1258</v>
      </c>
    </row>
    <row r="19" spans="1:13" x14ac:dyDescent="0.3">
      <c r="A19" s="128" t="s">
        <v>46</v>
      </c>
      <c r="B19" s="128"/>
      <c r="C19" s="140">
        <v>222950</v>
      </c>
      <c r="D19" s="112"/>
      <c r="E19" s="140">
        <f>SUM(E10:E18)</f>
        <v>16728</v>
      </c>
      <c r="F19" s="130"/>
      <c r="G19" s="141">
        <f>SUM(G10:G18)</f>
        <v>130504</v>
      </c>
      <c r="H19" s="130"/>
      <c r="I19" s="141">
        <f>SUM(I10:I18)</f>
        <v>3145</v>
      </c>
      <c r="J19" s="130"/>
      <c r="K19" s="140" t="s">
        <v>11</v>
      </c>
      <c r="L19" s="130"/>
      <c r="M19" s="140">
        <f>SUM(M10:M18)</f>
        <v>373327</v>
      </c>
    </row>
    <row r="20" spans="1:13" x14ac:dyDescent="0.3">
      <c r="A20" s="128"/>
      <c r="B20" s="128"/>
      <c r="C20" s="140"/>
      <c r="D20" s="112"/>
      <c r="E20" s="140"/>
      <c r="F20" s="130"/>
      <c r="G20" s="141"/>
      <c r="H20" s="130"/>
      <c r="I20" s="130"/>
      <c r="J20" s="130"/>
      <c r="K20" s="140"/>
      <c r="L20" s="130"/>
      <c r="M20" s="140"/>
    </row>
    <row r="21" spans="1:13" x14ac:dyDescent="0.3">
      <c r="A21" s="117" t="s">
        <v>120</v>
      </c>
      <c r="B21" s="117"/>
      <c r="C21" s="140" t="s">
        <v>11</v>
      </c>
      <c r="D21" s="128"/>
      <c r="E21" s="140" t="s">
        <v>11</v>
      </c>
      <c r="F21" s="128"/>
      <c r="G21" s="141" t="s">
        <v>11</v>
      </c>
      <c r="H21" s="128"/>
      <c r="I21" s="128">
        <v>414</v>
      </c>
      <c r="J21" s="128"/>
      <c r="K21" s="130" t="s">
        <v>11</v>
      </c>
      <c r="L21" s="128"/>
      <c r="M21" s="128">
        <f>SUM(C21:K21)</f>
        <v>414</v>
      </c>
    </row>
    <row r="22" spans="1:13" x14ac:dyDescent="0.3">
      <c r="A22" s="117" t="s">
        <v>121</v>
      </c>
      <c r="B22" s="117"/>
      <c r="C22" s="140" t="s">
        <v>11</v>
      </c>
      <c r="D22" s="130"/>
      <c r="E22" s="140" t="s">
        <v>11</v>
      </c>
      <c r="F22" s="130"/>
      <c r="G22" s="141" t="s">
        <v>11</v>
      </c>
      <c r="H22" s="130"/>
      <c r="I22" s="130" t="s">
        <v>11</v>
      </c>
      <c r="J22" s="130"/>
      <c r="K22" s="140">
        <v>30987</v>
      </c>
      <c r="L22" s="130"/>
      <c r="M22" s="140">
        <f>SUM(C22:K22)</f>
        <v>30987</v>
      </c>
    </row>
    <row r="23" spans="1:13" x14ac:dyDescent="0.3">
      <c r="A23" s="117" t="s">
        <v>122</v>
      </c>
      <c r="B23" s="117"/>
      <c r="C23" s="130"/>
      <c r="D23" s="130"/>
      <c r="E23" s="140"/>
      <c r="F23" s="130"/>
      <c r="G23" s="141"/>
      <c r="H23" s="130"/>
      <c r="I23" s="130"/>
      <c r="J23" s="130"/>
      <c r="K23" s="140"/>
      <c r="L23" s="130"/>
      <c r="M23" s="140"/>
    </row>
    <row r="24" spans="1:13" x14ac:dyDescent="0.3">
      <c r="A24" s="117" t="s">
        <v>123</v>
      </c>
      <c r="B24" s="117"/>
      <c r="C24" s="130" t="s">
        <v>11</v>
      </c>
      <c r="D24" s="130"/>
      <c r="E24" s="140">
        <v>1550</v>
      </c>
      <c r="F24" s="130"/>
      <c r="G24" s="141" t="s">
        <v>11</v>
      </c>
      <c r="H24" s="130"/>
      <c r="I24" s="130" t="s">
        <v>11</v>
      </c>
      <c r="J24" s="130"/>
      <c r="K24" s="142">
        <v>-1550</v>
      </c>
      <c r="L24" s="130"/>
      <c r="M24" s="140" t="s">
        <v>11</v>
      </c>
    </row>
    <row r="25" spans="1:13" x14ac:dyDescent="0.3">
      <c r="A25" s="117" t="s">
        <v>124</v>
      </c>
      <c r="B25" s="117"/>
      <c r="C25" s="130" t="s">
        <v>11</v>
      </c>
      <c r="D25" s="130"/>
      <c r="E25" s="140" t="s">
        <v>11</v>
      </c>
      <c r="F25" s="130"/>
      <c r="G25" s="141" t="s">
        <v>11</v>
      </c>
      <c r="H25" s="130"/>
      <c r="I25" s="130" t="s">
        <v>11</v>
      </c>
      <c r="J25" s="130"/>
      <c r="K25" s="142">
        <v>-7359</v>
      </c>
      <c r="L25" s="130"/>
      <c r="M25" s="142">
        <f>SUM(C25:K25)</f>
        <v>-7359</v>
      </c>
    </row>
    <row r="26" spans="1:13" x14ac:dyDescent="0.3">
      <c r="A26" s="117" t="s">
        <v>125</v>
      </c>
      <c r="B26" s="117"/>
      <c r="C26" s="130" t="s">
        <v>11</v>
      </c>
      <c r="D26" s="130"/>
      <c r="E26" s="140" t="s">
        <v>11</v>
      </c>
      <c r="F26" s="130"/>
      <c r="G26" s="141">
        <v>22078</v>
      </c>
      <c r="H26" s="130"/>
      <c r="I26" s="130"/>
      <c r="J26" s="130"/>
      <c r="K26" s="142">
        <v>-22078</v>
      </c>
      <c r="L26" s="130"/>
      <c r="M26" s="142">
        <f>SUM(C26:K26)</f>
        <v>0</v>
      </c>
    </row>
    <row r="27" spans="1:13" x14ac:dyDescent="0.3">
      <c r="A27" s="10" t="s">
        <v>126</v>
      </c>
      <c r="B27" s="10"/>
      <c r="C27" s="143" t="s">
        <v>11</v>
      </c>
      <c r="D27" s="144"/>
      <c r="E27" s="143" t="s">
        <v>11</v>
      </c>
      <c r="F27" s="144"/>
      <c r="G27" s="145">
        <v>-5471</v>
      </c>
      <c r="H27" s="144"/>
      <c r="I27" s="144" t="s">
        <v>11</v>
      </c>
      <c r="J27" s="144"/>
      <c r="K27" s="143" t="s">
        <v>11</v>
      </c>
      <c r="L27" s="144"/>
      <c r="M27" s="146">
        <f>SUM(C27:K27)</f>
        <v>-5471</v>
      </c>
    </row>
    <row r="28" spans="1:13" ht="14.5" thickBot="1" x14ac:dyDescent="0.35">
      <c r="A28" s="128" t="s">
        <v>127</v>
      </c>
      <c r="B28" s="128"/>
      <c r="C28" s="147">
        <v>222950</v>
      </c>
      <c r="D28" s="148"/>
      <c r="E28" s="147">
        <v>18277.508963500004</v>
      </c>
      <c r="F28" s="148"/>
      <c r="G28" s="149">
        <f>SUM(G19:G27)</f>
        <v>147111</v>
      </c>
      <c r="H28" s="148"/>
      <c r="I28" s="149">
        <f>SUM(I19:I26)</f>
        <v>3559</v>
      </c>
      <c r="J28" s="148"/>
      <c r="K28" s="147" t="s">
        <v>11</v>
      </c>
      <c r="L28" s="148"/>
      <c r="M28" s="147">
        <f>SUM(M19:M27)</f>
        <v>391898</v>
      </c>
    </row>
    <row r="29" spans="1:13" ht="14.5" thickTop="1" x14ac:dyDescent="0.3"/>
  </sheetData>
  <mergeCells count="1">
    <mergeCell ref="E7:G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E72"/>
  <sheetViews>
    <sheetView showGridLines="0" zoomScaleNormal="100" workbookViewId="0">
      <selection activeCell="E5" sqref="E5"/>
    </sheetView>
  </sheetViews>
  <sheetFormatPr defaultColWidth="16.81640625" defaultRowHeight="15.75" customHeight="1" x14ac:dyDescent="0.3"/>
  <cols>
    <col min="1" max="1" width="69.453125" style="151" customWidth="1"/>
    <col min="2" max="2" width="6.90625" style="151" customWidth="1"/>
    <col min="3" max="3" width="16.81640625" style="152" customWidth="1"/>
    <col min="4" max="4" width="5.90625" style="151" customWidth="1"/>
    <col min="5" max="194" width="16.81640625" style="151"/>
    <col min="195" max="195" width="46.26953125" style="151" customWidth="1"/>
    <col min="196" max="196" width="16.81640625" style="151" customWidth="1"/>
    <col min="197" max="197" width="3.54296875" style="151" customWidth="1"/>
    <col min="198" max="200" width="16.81640625" style="151"/>
    <col min="201" max="222" width="0" style="151" hidden="1" customWidth="1"/>
    <col min="223" max="450" width="16.81640625" style="151"/>
    <col min="451" max="451" width="46.26953125" style="151" customWidth="1"/>
    <col min="452" max="452" width="16.81640625" style="151" customWidth="1"/>
    <col min="453" max="453" width="3.54296875" style="151" customWidth="1"/>
    <col min="454" max="456" width="16.81640625" style="151"/>
    <col min="457" max="478" width="0" style="151" hidden="1" customWidth="1"/>
    <col min="479" max="706" width="16.81640625" style="151"/>
    <col min="707" max="707" width="46.26953125" style="151" customWidth="1"/>
    <col min="708" max="708" width="16.81640625" style="151" customWidth="1"/>
    <col min="709" max="709" width="3.54296875" style="151" customWidth="1"/>
    <col min="710" max="712" width="16.81640625" style="151"/>
    <col min="713" max="734" width="0" style="151" hidden="1" customWidth="1"/>
    <col min="735" max="962" width="16.81640625" style="151"/>
    <col min="963" max="963" width="46.26953125" style="151" customWidth="1"/>
    <col min="964" max="964" width="16.81640625" style="151" customWidth="1"/>
    <col min="965" max="965" width="3.54296875" style="151" customWidth="1"/>
    <col min="966" max="968" width="16.81640625" style="151"/>
    <col min="969" max="990" width="0" style="151" hidden="1" customWidth="1"/>
    <col min="991" max="1218" width="16.81640625" style="151"/>
    <col min="1219" max="1219" width="46.26953125" style="151" customWidth="1"/>
    <col min="1220" max="1220" width="16.81640625" style="151" customWidth="1"/>
    <col min="1221" max="1221" width="3.54296875" style="151" customWidth="1"/>
    <col min="1222" max="1224" width="16.81640625" style="151"/>
    <col min="1225" max="1246" width="0" style="151" hidden="1" customWidth="1"/>
    <col min="1247" max="1474" width="16.81640625" style="151"/>
    <col min="1475" max="1475" width="46.26953125" style="151" customWidth="1"/>
    <col min="1476" max="1476" width="16.81640625" style="151" customWidth="1"/>
    <col min="1477" max="1477" width="3.54296875" style="151" customWidth="1"/>
    <col min="1478" max="1480" width="16.81640625" style="151"/>
    <col min="1481" max="1502" width="0" style="151" hidden="1" customWidth="1"/>
    <col min="1503" max="1730" width="16.81640625" style="151"/>
    <col min="1731" max="1731" width="46.26953125" style="151" customWidth="1"/>
    <col min="1732" max="1732" width="16.81640625" style="151" customWidth="1"/>
    <col min="1733" max="1733" width="3.54296875" style="151" customWidth="1"/>
    <col min="1734" max="1736" width="16.81640625" style="151"/>
    <col min="1737" max="1758" width="0" style="151" hidden="1" customWidth="1"/>
    <col min="1759" max="1986" width="16.81640625" style="151"/>
    <col min="1987" max="1987" width="46.26953125" style="151" customWidth="1"/>
    <col min="1988" max="1988" width="16.81640625" style="151" customWidth="1"/>
    <col min="1989" max="1989" width="3.54296875" style="151" customWidth="1"/>
    <col min="1990" max="1992" width="16.81640625" style="151"/>
    <col min="1993" max="2014" width="0" style="151" hidden="1" customWidth="1"/>
    <col min="2015" max="2242" width="16.81640625" style="151"/>
    <col min="2243" max="2243" width="46.26953125" style="151" customWidth="1"/>
    <col min="2244" max="2244" width="16.81640625" style="151" customWidth="1"/>
    <col min="2245" max="2245" width="3.54296875" style="151" customWidth="1"/>
    <col min="2246" max="2248" width="16.81640625" style="151"/>
    <col min="2249" max="2270" width="0" style="151" hidden="1" customWidth="1"/>
    <col min="2271" max="2498" width="16.81640625" style="151"/>
    <col min="2499" max="2499" width="46.26953125" style="151" customWidth="1"/>
    <col min="2500" max="2500" width="16.81640625" style="151" customWidth="1"/>
    <col min="2501" max="2501" width="3.54296875" style="151" customWidth="1"/>
    <col min="2502" max="2504" width="16.81640625" style="151"/>
    <col min="2505" max="2526" width="0" style="151" hidden="1" customWidth="1"/>
    <col min="2527" max="2754" width="16.81640625" style="151"/>
    <col min="2755" max="2755" width="46.26953125" style="151" customWidth="1"/>
    <col min="2756" max="2756" width="16.81640625" style="151" customWidth="1"/>
    <col min="2757" max="2757" width="3.54296875" style="151" customWidth="1"/>
    <col min="2758" max="2760" width="16.81640625" style="151"/>
    <col min="2761" max="2782" width="0" style="151" hidden="1" customWidth="1"/>
    <col min="2783" max="3010" width="16.81640625" style="151"/>
    <col min="3011" max="3011" width="46.26953125" style="151" customWidth="1"/>
    <col min="3012" max="3012" width="16.81640625" style="151" customWidth="1"/>
    <col min="3013" max="3013" width="3.54296875" style="151" customWidth="1"/>
    <col min="3014" max="3016" width="16.81640625" style="151"/>
    <col min="3017" max="3038" width="0" style="151" hidden="1" customWidth="1"/>
    <col min="3039" max="3266" width="16.81640625" style="151"/>
    <col min="3267" max="3267" width="46.26953125" style="151" customWidth="1"/>
    <col min="3268" max="3268" width="16.81640625" style="151" customWidth="1"/>
    <col min="3269" max="3269" width="3.54296875" style="151" customWidth="1"/>
    <col min="3270" max="3272" width="16.81640625" style="151"/>
    <col min="3273" max="3294" width="0" style="151" hidden="1" customWidth="1"/>
    <col min="3295" max="3522" width="16.81640625" style="151"/>
    <col min="3523" max="3523" width="46.26953125" style="151" customWidth="1"/>
    <col min="3524" max="3524" width="16.81640625" style="151" customWidth="1"/>
    <col min="3525" max="3525" width="3.54296875" style="151" customWidth="1"/>
    <col min="3526" max="3528" width="16.81640625" style="151"/>
    <col min="3529" max="3550" width="0" style="151" hidden="1" customWidth="1"/>
    <col min="3551" max="3778" width="16.81640625" style="151"/>
    <col min="3779" max="3779" width="46.26953125" style="151" customWidth="1"/>
    <col min="3780" max="3780" width="16.81640625" style="151" customWidth="1"/>
    <col min="3781" max="3781" width="3.54296875" style="151" customWidth="1"/>
    <col min="3782" max="3784" width="16.81640625" style="151"/>
    <col min="3785" max="3806" width="0" style="151" hidden="1" customWidth="1"/>
    <col min="3807" max="4034" width="16.81640625" style="151"/>
    <col min="4035" max="4035" width="46.26953125" style="151" customWidth="1"/>
    <col min="4036" max="4036" width="16.81640625" style="151" customWidth="1"/>
    <col min="4037" max="4037" width="3.54296875" style="151" customWidth="1"/>
    <col min="4038" max="4040" width="16.81640625" style="151"/>
    <col min="4041" max="4062" width="0" style="151" hidden="1" customWidth="1"/>
    <col min="4063" max="4290" width="16.81640625" style="151"/>
    <col min="4291" max="4291" width="46.26953125" style="151" customWidth="1"/>
    <col min="4292" max="4292" width="16.81640625" style="151" customWidth="1"/>
    <col min="4293" max="4293" width="3.54296875" style="151" customWidth="1"/>
    <col min="4294" max="4296" width="16.81640625" style="151"/>
    <col min="4297" max="4318" width="0" style="151" hidden="1" customWidth="1"/>
    <col min="4319" max="4546" width="16.81640625" style="151"/>
    <col min="4547" max="4547" width="46.26953125" style="151" customWidth="1"/>
    <col min="4548" max="4548" width="16.81640625" style="151" customWidth="1"/>
    <col min="4549" max="4549" width="3.54296875" style="151" customWidth="1"/>
    <col min="4550" max="4552" width="16.81640625" style="151"/>
    <col min="4553" max="4574" width="0" style="151" hidden="1" customWidth="1"/>
    <col min="4575" max="4802" width="16.81640625" style="151"/>
    <col min="4803" max="4803" width="46.26953125" style="151" customWidth="1"/>
    <col min="4804" max="4804" width="16.81640625" style="151" customWidth="1"/>
    <col min="4805" max="4805" width="3.54296875" style="151" customWidth="1"/>
    <col min="4806" max="4808" width="16.81640625" style="151"/>
    <col min="4809" max="4830" width="0" style="151" hidden="1" customWidth="1"/>
    <col min="4831" max="5058" width="16.81640625" style="151"/>
    <col min="5059" max="5059" width="46.26953125" style="151" customWidth="1"/>
    <col min="5060" max="5060" width="16.81640625" style="151" customWidth="1"/>
    <col min="5061" max="5061" width="3.54296875" style="151" customWidth="1"/>
    <col min="5062" max="5064" width="16.81640625" style="151"/>
    <col min="5065" max="5086" width="0" style="151" hidden="1" customWidth="1"/>
    <col min="5087" max="5314" width="16.81640625" style="151"/>
    <col min="5315" max="5315" width="46.26953125" style="151" customWidth="1"/>
    <col min="5316" max="5316" width="16.81640625" style="151" customWidth="1"/>
    <col min="5317" max="5317" width="3.54296875" style="151" customWidth="1"/>
    <col min="5318" max="5320" width="16.81640625" style="151"/>
    <col min="5321" max="5342" width="0" style="151" hidden="1" customWidth="1"/>
    <col min="5343" max="5570" width="16.81640625" style="151"/>
    <col min="5571" max="5571" width="46.26953125" style="151" customWidth="1"/>
    <col min="5572" max="5572" width="16.81640625" style="151" customWidth="1"/>
    <col min="5573" max="5573" width="3.54296875" style="151" customWidth="1"/>
    <col min="5574" max="5576" width="16.81640625" style="151"/>
    <col min="5577" max="5598" width="0" style="151" hidden="1" customWidth="1"/>
    <col min="5599" max="5826" width="16.81640625" style="151"/>
    <col min="5827" max="5827" width="46.26953125" style="151" customWidth="1"/>
    <col min="5828" max="5828" width="16.81640625" style="151" customWidth="1"/>
    <col min="5829" max="5829" width="3.54296875" style="151" customWidth="1"/>
    <col min="5830" max="5832" width="16.81640625" style="151"/>
    <col min="5833" max="5854" width="0" style="151" hidden="1" customWidth="1"/>
    <col min="5855" max="6082" width="16.81640625" style="151"/>
    <col min="6083" max="6083" width="46.26953125" style="151" customWidth="1"/>
    <col min="6084" max="6084" width="16.81640625" style="151" customWidth="1"/>
    <col min="6085" max="6085" width="3.54296875" style="151" customWidth="1"/>
    <col min="6086" max="6088" width="16.81640625" style="151"/>
    <col min="6089" max="6110" width="0" style="151" hidden="1" customWidth="1"/>
    <col min="6111" max="6338" width="16.81640625" style="151"/>
    <col min="6339" max="6339" width="46.26953125" style="151" customWidth="1"/>
    <col min="6340" max="6340" width="16.81640625" style="151" customWidth="1"/>
    <col min="6341" max="6341" width="3.54296875" style="151" customWidth="1"/>
    <col min="6342" max="6344" width="16.81640625" style="151"/>
    <col min="6345" max="6366" width="0" style="151" hidden="1" customWidth="1"/>
    <col min="6367" max="6594" width="16.81640625" style="151"/>
    <col min="6595" max="6595" width="46.26953125" style="151" customWidth="1"/>
    <col min="6596" max="6596" width="16.81640625" style="151" customWidth="1"/>
    <col min="6597" max="6597" width="3.54296875" style="151" customWidth="1"/>
    <col min="6598" max="6600" width="16.81640625" style="151"/>
    <col min="6601" max="6622" width="0" style="151" hidden="1" customWidth="1"/>
    <col min="6623" max="6850" width="16.81640625" style="151"/>
    <col min="6851" max="6851" width="46.26953125" style="151" customWidth="1"/>
    <col min="6852" max="6852" width="16.81640625" style="151" customWidth="1"/>
    <col min="6853" max="6853" width="3.54296875" style="151" customWidth="1"/>
    <col min="6854" max="6856" width="16.81640625" style="151"/>
    <col min="6857" max="6878" width="0" style="151" hidden="1" customWidth="1"/>
    <col min="6879" max="7106" width="16.81640625" style="151"/>
    <col min="7107" max="7107" width="46.26953125" style="151" customWidth="1"/>
    <col min="7108" max="7108" width="16.81640625" style="151" customWidth="1"/>
    <col min="7109" max="7109" width="3.54296875" style="151" customWidth="1"/>
    <col min="7110" max="7112" width="16.81640625" style="151"/>
    <col min="7113" max="7134" width="0" style="151" hidden="1" customWidth="1"/>
    <col min="7135" max="7362" width="16.81640625" style="151"/>
    <col min="7363" max="7363" width="46.26953125" style="151" customWidth="1"/>
    <col min="7364" max="7364" width="16.81640625" style="151" customWidth="1"/>
    <col min="7365" max="7365" width="3.54296875" style="151" customWidth="1"/>
    <col min="7366" max="7368" width="16.81640625" style="151"/>
    <col min="7369" max="7390" width="0" style="151" hidden="1" customWidth="1"/>
    <col min="7391" max="7618" width="16.81640625" style="151"/>
    <col min="7619" max="7619" width="46.26953125" style="151" customWidth="1"/>
    <col min="7620" max="7620" width="16.81640625" style="151" customWidth="1"/>
    <col min="7621" max="7621" width="3.54296875" style="151" customWidth="1"/>
    <col min="7622" max="7624" width="16.81640625" style="151"/>
    <col min="7625" max="7646" width="0" style="151" hidden="1" customWidth="1"/>
    <col min="7647" max="7874" width="16.81640625" style="151"/>
    <col min="7875" max="7875" width="46.26953125" style="151" customWidth="1"/>
    <col min="7876" max="7876" width="16.81640625" style="151" customWidth="1"/>
    <col min="7877" max="7877" width="3.54296875" style="151" customWidth="1"/>
    <col min="7878" max="7880" width="16.81640625" style="151"/>
    <col min="7881" max="7902" width="0" style="151" hidden="1" customWidth="1"/>
    <col min="7903" max="8130" width="16.81640625" style="151"/>
    <col min="8131" max="8131" width="46.26953125" style="151" customWidth="1"/>
    <col min="8132" max="8132" width="16.81640625" style="151" customWidth="1"/>
    <col min="8133" max="8133" width="3.54296875" style="151" customWidth="1"/>
    <col min="8134" max="8136" width="16.81640625" style="151"/>
    <col min="8137" max="8158" width="0" style="151" hidden="1" customWidth="1"/>
    <col min="8159" max="8386" width="16.81640625" style="151"/>
    <col min="8387" max="8387" width="46.26953125" style="151" customWidth="1"/>
    <col min="8388" max="8388" width="16.81640625" style="151" customWidth="1"/>
    <col min="8389" max="8389" width="3.54296875" style="151" customWidth="1"/>
    <col min="8390" max="8392" width="16.81640625" style="151"/>
    <col min="8393" max="8414" width="0" style="151" hidden="1" customWidth="1"/>
    <col min="8415" max="8642" width="16.81640625" style="151"/>
    <col min="8643" max="8643" width="46.26953125" style="151" customWidth="1"/>
    <col min="8644" max="8644" width="16.81640625" style="151" customWidth="1"/>
    <col min="8645" max="8645" width="3.54296875" style="151" customWidth="1"/>
    <col min="8646" max="8648" width="16.81640625" style="151"/>
    <col min="8649" max="8670" width="0" style="151" hidden="1" customWidth="1"/>
    <col min="8671" max="8898" width="16.81640625" style="151"/>
    <col min="8899" max="8899" width="46.26953125" style="151" customWidth="1"/>
    <col min="8900" max="8900" width="16.81640625" style="151" customWidth="1"/>
    <col min="8901" max="8901" width="3.54296875" style="151" customWidth="1"/>
    <col min="8902" max="8904" width="16.81640625" style="151"/>
    <col min="8905" max="8926" width="0" style="151" hidden="1" customWidth="1"/>
    <col min="8927" max="9154" width="16.81640625" style="151"/>
    <col min="9155" max="9155" width="46.26953125" style="151" customWidth="1"/>
    <col min="9156" max="9156" width="16.81640625" style="151" customWidth="1"/>
    <col min="9157" max="9157" width="3.54296875" style="151" customWidth="1"/>
    <col min="9158" max="9160" width="16.81640625" style="151"/>
    <col min="9161" max="9182" width="0" style="151" hidden="1" customWidth="1"/>
    <col min="9183" max="9410" width="16.81640625" style="151"/>
    <col min="9411" max="9411" width="46.26953125" style="151" customWidth="1"/>
    <col min="9412" max="9412" width="16.81640625" style="151" customWidth="1"/>
    <col min="9413" max="9413" width="3.54296875" style="151" customWidth="1"/>
    <col min="9414" max="9416" width="16.81640625" style="151"/>
    <col min="9417" max="9438" width="0" style="151" hidden="1" customWidth="1"/>
    <col min="9439" max="9666" width="16.81640625" style="151"/>
    <col min="9667" max="9667" width="46.26953125" style="151" customWidth="1"/>
    <col min="9668" max="9668" width="16.81640625" style="151" customWidth="1"/>
    <col min="9669" max="9669" width="3.54296875" style="151" customWidth="1"/>
    <col min="9670" max="9672" width="16.81640625" style="151"/>
    <col min="9673" max="9694" width="0" style="151" hidden="1" customWidth="1"/>
    <col min="9695" max="9922" width="16.81640625" style="151"/>
    <col min="9923" max="9923" width="46.26953125" style="151" customWidth="1"/>
    <col min="9924" max="9924" width="16.81640625" style="151" customWidth="1"/>
    <col min="9925" max="9925" width="3.54296875" style="151" customWidth="1"/>
    <col min="9926" max="9928" width="16.81640625" style="151"/>
    <col min="9929" max="9950" width="0" style="151" hidden="1" customWidth="1"/>
    <col min="9951" max="10178" width="16.81640625" style="151"/>
    <col min="10179" max="10179" width="46.26953125" style="151" customWidth="1"/>
    <col min="10180" max="10180" width="16.81640625" style="151" customWidth="1"/>
    <col min="10181" max="10181" width="3.54296875" style="151" customWidth="1"/>
    <col min="10182" max="10184" width="16.81640625" style="151"/>
    <col min="10185" max="10206" width="0" style="151" hidden="1" customWidth="1"/>
    <col min="10207" max="10434" width="16.81640625" style="151"/>
    <col min="10435" max="10435" width="46.26953125" style="151" customWidth="1"/>
    <col min="10436" max="10436" width="16.81640625" style="151" customWidth="1"/>
    <col min="10437" max="10437" width="3.54296875" style="151" customWidth="1"/>
    <col min="10438" max="10440" width="16.81640625" style="151"/>
    <col min="10441" max="10462" width="0" style="151" hidden="1" customWidth="1"/>
    <col min="10463" max="10690" width="16.81640625" style="151"/>
    <col min="10691" max="10691" width="46.26953125" style="151" customWidth="1"/>
    <col min="10692" max="10692" width="16.81640625" style="151" customWidth="1"/>
    <col min="10693" max="10693" width="3.54296875" style="151" customWidth="1"/>
    <col min="10694" max="10696" width="16.81640625" style="151"/>
    <col min="10697" max="10718" width="0" style="151" hidden="1" customWidth="1"/>
    <col min="10719" max="10946" width="16.81640625" style="151"/>
    <col min="10947" max="10947" width="46.26953125" style="151" customWidth="1"/>
    <col min="10948" max="10948" width="16.81640625" style="151" customWidth="1"/>
    <col min="10949" max="10949" width="3.54296875" style="151" customWidth="1"/>
    <col min="10950" max="10952" width="16.81640625" style="151"/>
    <col min="10953" max="10974" width="0" style="151" hidden="1" customWidth="1"/>
    <col min="10975" max="11202" width="16.81640625" style="151"/>
    <col min="11203" max="11203" width="46.26953125" style="151" customWidth="1"/>
    <col min="11204" max="11204" width="16.81640625" style="151" customWidth="1"/>
    <col min="11205" max="11205" width="3.54296875" style="151" customWidth="1"/>
    <col min="11206" max="11208" width="16.81640625" style="151"/>
    <col min="11209" max="11230" width="0" style="151" hidden="1" customWidth="1"/>
    <col min="11231" max="11458" width="16.81640625" style="151"/>
    <col min="11459" max="11459" width="46.26953125" style="151" customWidth="1"/>
    <col min="11460" max="11460" width="16.81640625" style="151" customWidth="1"/>
    <col min="11461" max="11461" width="3.54296875" style="151" customWidth="1"/>
    <col min="11462" max="11464" width="16.81640625" style="151"/>
    <col min="11465" max="11486" width="0" style="151" hidden="1" customWidth="1"/>
    <col min="11487" max="11714" width="16.81640625" style="151"/>
    <col min="11715" max="11715" width="46.26953125" style="151" customWidth="1"/>
    <col min="11716" max="11716" width="16.81640625" style="151" customWidth="1"/>
    <col min="11717" max="11717" width="3.54296875" style="151" customWidth="1"/>
    <col min="11718" max="11720" width="16.81640625" style="151"/>
    <col min="11721" max="11742" width="0" style="151" hidden="1" customWidth="1"/>
    <col min="11743" max="11970" width="16.81640625" style="151"/>
    <col min="11971" max="11971" width="46.26953125" style="151" customWidth="1"/>
    <col min="11972" max="11972" width="16.81640625" style="151" customWidth="1"/>
    <col min="11973" max="11973" width="3.54296875" style="151" customWidth="1"/>
    <col min="11974" max="11976" width="16.81640625" style="151"/>
    <col min="11977" max="11998" width="0" style="151" hidden="1" customWidth="1"/>
    <col min="11999" max="12226" width="16.81640625" style="151"/>
    <col min="12227" max="12227" width="46.26953125" style="151" customWidth="1"/>
    <col min="12228" max="12228" width="16.81640625" style="151" customWidth="1"/>
    <col min="12229" max="12229" width="3.54296875" style="151" customWidth="1"/>
    <col min="12230" max="12232" width="16.81640625" style="151"/>
    <col min="12233" max="12254" width="0" style="151" hidden="1" customWidth="1"/>
    <col min="12255" max="12482" width="16.81640625" style="151"/>
    <col min="12483" max="12483" width="46.26953125" style="151" customWidth="1"/>
    <col min="12484" max="12484" width="16.81640625" style="151" customWidth="1"/>
    <col min="12485" max="12485" width="3.54296875" style="151" customWidth="1"/>
    <col min="12486" max="12488" width="16.81640625" style="151"/>
    <col min="12489" max="12510" width="0" style="151" hidden="1" customWidth="1"/>
    <col min="12511" max="12738" width="16.81640625" style="151"/>
    <col min="12739" max="12739" width="46.26953125" style="151" customWidth="1"/>
    <col min="12740" max="12740" width="16.81640625" style="151" customWidth="1"/>
    <col min="12741" max="12741" width="3.54296875" style="151" customWidth="1"/>
    <col min="12742" max="12744" width="16.81640625" style="151"/>
    <col min="12745" max="12766" width="0" style="151" hidden="1" customWidth="1"/>
    <col min="12767" max="12994" width="16.81640625" style="151"/>
    <col min="12995" max="12995" width="46.26953125" style="151" customWidth="1"/>
    <col min="12996" max="12996" width="16.81640625" style="151" customWidth="1"/>
    <col min="12997" max="12997" width="3.54296875" style="151" customWidth="1"/>
    <col min="12998" max="13000" width="16.81640625" style="151"/>
    <col min="13001" max="13022" width="0" style="151" hidden="1" customWidth="1"/>
    <col min="13023" max="13250" width="16.81640625" style="151"/>
    <col min="13251" max="13251" width="46.26953125" style="151" customWidth="1"/>
    <col min="13252" max="13252" width="16.81640625" style="151" customWidth="1"/>
    <col min="13253" max="13253" width="3.54296875" style="151" customWidth="1"/>
    <col min="13254" max="13256" width="16.81640625" style="151"/>
    <col min="13257" max="13278" width="0" style="151" hidden="1" customWidth="1"/>
    <col min="13279" max="13506" width="16.81640625" style="151"/>
    <col min="13507" max="13507" width="46.26953125" style="151" customWidth="1"/>
    <col min="13508" max="13508" width="16.81640625" style="151" customWidth="1"/>
    <col min="13509" max="13509" width="3.54296875" style="151" customWidth="1"/>
    <col min="13510" max="13512" width="16.81640625" style="151"/>
    <col min="13513" max="13534" width="0" style="151" hidden="1" customWidth="1"/>
    <col min="13535" max="13762" width="16.81640625" style="151"/>
    <col min="13763" max="13763" width="46.26953125" style="151" customWidth="1"/>
    <col min="13764" max="13764" width="16.81640625" style="151" customWidth="1"/>
    <col min="13765" max="13765" width="3.54296875" style="151" customWidth="1"/>
    <col min="13766" max="13768" width="16.81640625" style="151"/>
    <col min="13769" max="13790" width="0" style="151" hidden="1" customWidth="1"/>
    <col min="13791" max="14018" width="16.81640625" style="151"/>
    <col min="14019" max="14019" width="46.26953125" style="151" customWidth="1"/>
    <col min="14020" max="14020" width="16.81640625" style="151" customWidth="1"/>
    <col min="14021" max="14021" width="3.54296875" style="151" customWidth="1"/>
    <col min="14022" max="14024" width="16.81640625" style="151"/>
    <col min="14025" max="14046" width="0" style="151" hidden="1" customWidth="1"/>
    <col min="14047" max="14274" width="16.81640625" style="151"/>
    <col min="14275" max="14275" width="46.26953125" style="151" customWidth="1"/>
    <col min="14276" max="14276" width="16.81640625" style="151" customWidth="1"/>
    <col min="14277" max="14277" width="3.54296875" style="151" customWidth="1"/>
    <col min="14278" max="14280" width="16.81640625" style="151"/>
    <col min="14281" max="14302" width="0" style="151" hidden="1" customWidth="1"/>
    <col min="14303" max="14530" width="16.81640625" style="151"/>
    <col min="14531" max="14531" width="46.26953125" style="151" customWidth="1"/>
    <col min="14532" max="14532" width="16.81640625" style="151" customWidth="1"/>
    <col min="14533" max="14533" width="3.54296875" style="151" customWidth="1"/>
    <col min="14534" max="14536" width="16.81640625" style="151"/>
    <col min="14537" max="14558" width="0" style="151" hidden="1" customWidth="1"/>
    <col min="14559" max="14786" width="16.81640625" style="151"/>
    <col min="14787" max="14787" width="46.26953125" style="151" customWidth="1"/>
    <col min="14788" max="14788" width="16.81640625" style="151" customWidth="1"/>
    <col min="14789" max="14789" width="3.54296875" style="151" customWidth="1"/>
    <col min="14790" max="14792" width="16.81640625" style="151"/>
    <col min="14793" max="14814" width="0" style="151" hidden="1" customWidth="1"/>
    <col min="14815" max="15042" width="16.81640625" style="151"/>
    <col min="15043" max="15043" width="46.26953125" style="151" customWidth="1"/>
    <col min="15044" max="15044" width="16.81640625" style="151" customWidth="1"/>
    <col min="15045" max="15045" width="3.54296875" style="151" customWidth="1"/>
    <col min="15046" max="15048" width="16.81640625" style="151"/>
    <col min="15049" max="15070" width="0" style="151" hidden="1" customWidth="1"/>
    <col min="15071" max="15298" width="16.81640625" style="151"/>
    <col min="15299" max="15299" width="46.26953125" style="151" customWidth="1"/>
    <col min="15300" max="15300" width="16.81640625" style="151" customWidth="1"/>
    <col min="15301" max="15301" width="3.54296875" style="151" customWidth="1"/>
    <col min="15302" max="15304" width="16.81640625" style="151"/>
    <col min="15305" max="15326" width="0" style="151" hidden="1" customWidth="1"/>
    <col min="15327" max="15554" width="16.81640625" style="151"/>
    <col min="15555" max="15555" width="46.26953125" style="151" customWidth="1"/>
    <col min="15556" max="15556" width="16.81640625" style="151" customWidth="1"/>
    <col min="15557" max="15557" width="3.54296875" style="151" customWidth="1"/>
    <col min="15558" max="15560" width="16.81640625" style="151"/>
    <col min="15561" max="15582" width="0" style="151" hidden="1" customWidth="1"/>
    <col min="15583" max="15810" width="16.81640625" style="151"/>
    <col min="15811" max="15811" width="46.26953125" style="151" customWidth="1"/>
    <col min="15812" max="15812" width="16.81640625" style="151" customWidth="1"/>
    <col min="15813" max="15813" width="3.54296875" style="151" customWidth="1"/>
    <col min="15814" max="15816" width="16.81640625" style="151"/>
    <col min="15817" max="15838" width="0" style="151" hidden="1" customWidth="1"/>
    <col min="15839" max="16066" width="16.81640625" style="151"/>
    <col min="16067" max="16067" width="46.26953125" style="151" customWidth="1"/>
    <col min="16068" max="16068" width="16.81640625" style="151" customWidth="1"/>
    <col min="16069" max="16069" width="3.54296875" style="151" customWidth="1"/>
    <col min="16070" max="16072" width="16.81640625" style="151"/>
    <col min="16073" max="16094" width="0" style="151" hidden="1" customWidth="1"/>
    <col min="16095" max="16384" width="16.81640625" style="151"/>
  </cols>
  <sheetData>
    <row r="1" spans="1:5" s="4" customFormat="1" ht="21" x14ac:dyDescent="0.5">
      <c r="A1" s="3" t="s">
        <v>0</v>
      </c>
      <c r="B1" s="3"/>
      <c r="C1" s="3"/>
      <c r="E1" s="6"/>
    </row>
    <row r="2" spans="1:5" customFormat="1" ht="14.5" x14ac:dyDescent="0.35">
      <c r="A2" s="1"/>
      <c r="B2" s="1"/>
      <c r="C2" s="1"/>
      <c r="E2" s="7"/>
    </row>
    <row r="3" spans="1:5" s="154" customFormat="1" ht="18.5" x14ac:dyDescent="0.45">
      <c r="A3" s="153" t="s">
        <v>48</v>
      </c>
      <c r="B3" s="153"/>
      <c r="C3" s="153"/>
      <c r="E3" s="155"/>
    </row>
    <row r="4" spans="1:5" s="154" customFormat="1" ht="18.5" x14ac:dyDescent="0.45">
      <c r="A4" s="156" t="s">
        <v>113</v>
      </c>
      <c r="B4" s="156"/>
      <c r="C4" s="156"/>
      <c r="E4" s="155"/>
    </row>
    <row r="5" spans="1:5" s="154" customFormat="1" ht="18.5" x14ac:dyDescent="0.45">
      <c r="A5" s="156" t="s">
        <v>1</v>
      </c>
      <c r="B5" s="156"/>
      <c r="C5" s="156"/>
      <c r="E5" s="155"/>
    </row>
    <row r="6" spans="1:5" s="150" customFormat="1" ht="14.25" customHeight="1" x14ac:dyDescent="0.3">
      <c r="C6" s="171"/>
      <c r="D6" s="171"/>
      <c r="E6" s="171"/>
    </row>
    <row r="7" spans="1:5" s="158" customFormat="1" ht="14.25" customHeight="1" x14ac:dyDescent="0.3">
      <c r="A7" s="157"/>
      <c r="B7" s="157"/>
      <c r="C7" s="176">
        <v>46022</v>
      </c>
      <c r="D7" s="177"/>
      <c r="E7" s="176">
        <v>45657</v>
      </c>
    </row>
    <row r="8" spans="1:5" s="158" customFormat="1" ht="14.25" customHeight="1" x14ac:dyDescent="0.3">
      <c r="A8" s="157"/>
      <c r="B8" s="157"/>
      <c r="C8" s="172"/>
      <c r="D8" s="172"/>
      <c r="E8" s="173"/>
    </row>
    <row r="9" spans="1:5" s="158" customFormat="1" ht="14.25" customHeight="1" x14ac:dyDescent="0.3">
      <c r="A9" s="159" t="s">
        <v>49</v>
      </c>
      <c r="B9" s="159"/>
      <c r="C9" s="174"/>
      <c r="D9" s="174"/>
      <c r="E9" s="173"/>
    </row>
    <row r="10" spans="1:5" s="158" customFormat="1" ht="14.25" customHeight="1" x14ac:dyDescent="0.3">
      <c r="A10" s="160"/>
      <c r="B10" s="160"/>
      <c r="C10" s="175"/>
      <c r="D10" s="175"/>
      <c r="E10" s="173"/>
    </row>
    <row r="11" spans="1:5" s="158" customFormat="1" ht="14.25" customHeight="1" x14ac:dyDescent="0.3">
      <c r="A11" s="160" t="s">
        <v>135</v>
      </c>
      <c r="B11" s="160"/>
      <c r="C11" s="199">
        <v>30987</v>
      </c>
      <c r="D11" s="172"/>
      <c r="E11" s="179">
        <v>32381</v>
      </c>
    </row>
    <row r="12" spans="1:5" s="158" customFormat="1" ht="14.25" customHeight="1" x14ac:dyDescent="0.3">
      <c r="C12" s="199"/>
      <c r="D12" s="180"/>
      <c r="E12" s="180"/>
    </row>
    <row r="13" spans="1:5" s="158" customFormat="1" ht="14.25" customHeight="1" x14ac:dyDescent="0.3">
      <c r="A13" s="160" t="s">
        <v>136</v>
      </c>
      <c r="B13" s="160"/>
      <c r="C13" s="199">
        <v>115</v>
      </c>
      <c r="D13" s="172"/>
      <c r="E13" s="179">
        <v>118</v>
      </c>
    </row>
    <row r="14" spans="1:5" s="158" customFormat="1" ht="14.25" customHeight="1" x14ac:dyDescent="0.3">
      <c r="A14" s="160" t="s">
        <v>128</v>
      </c>
      <c r="B14" s="160"/>
      <c r="C14" s="199">
        <v>15678</v>
      </c>
      <c r="D14" s="172"/>
      <c r="E14" s="179">
        <v>13998</v>
      </c>
    </row>
    <row r="15" spans="1:5" s="158" customFormat="1" ht="14.25" customHeight="1" x14ac:dyDescent="0.3">
      <c r="A15" s="160" t="s">
        <v>129</v>
      </c>
      <c r="B15" s="160"/>
      <c r="C15" s="199">
        <v>15794</v>
      </c>
      <c r="D15" s="172"/>
      <c r="E15" s="179">
        <v>9691</v>
      </c>
    </row>
    <row r="16" spans="1:5" s="158" customFormat="1" ht="14.25" customHeight="1" x14ac:dyDescent="0.3">
      <c r="A16" s="160" t="s">
        <v>137</v>
      </c>
      <c r="B16" s="160"/>
      <c r="C16" s="200">
        <v>-1313</v>
      </c>
      <c r="D16" s="172"/>
      <c r="E16" s="179">
        <v>249</v>
      </c>
    </row>
    <row r="17" spans="1:5" s="158" customFormat="1" ht="14.25" customHeight="1" x14ac:dyDescent="0.3">
      <c r="A17" s="160" t="s">
        <v>138</v>
      </c>
      <c r="B17" s="160"/>
      <c r="C17" s="200">
        <v>-5066</v>
      </c>
      <c r="D17" s="172"/>
      <c r="E17" s="179">
        <v>0</v>
      </c>
    </row>
    <row r="18" spans="1:5" s="158" customFormat="1" ht="14.25" customHeight="1" x14ac:dyDescent="0.3">
      <c r="A18" s="160" t="s">
        <v>139</v>
      </c>
      <c r="B18" s="160"/>
      <c r="C18" s="200">
        <v>-2667</v>
      </c>
      <c r="D18" s="172"/>
      <c r="E18" s="179">
        <v>0</v>
      </c>
    </row>
    <row r="19" spans="1:5" s="158" customFormat="1" ht="14.25" customHeight="1" x14ac:dyDescent="0.3">
      <c r="A19" s="160" t="s">
        <v>140</v>
      </c>
      <c r="B19" s="160"/>
      <c r="C19" s="201">
        <v>12314</v>
      </c>
      <c r="D19" s="172"/>
      <c r="E19" s="198">
        <v>9217</v>
      </c>
    </row>
    <row r="20" spans="1:5" s="158" customFormat="1" ht="14.25" customHeight="1" x14ac:dyDescent="0.3">
      <c r="A20" s="160"/>
      <c r="B20" s="160"/>
      <c r="C20" s="199">
        <f>SUM(C11:C19)</f>
        <v>65842</v>
      </c>
      <c r="D20" s="172"/>
      <c r="E20" s="179">
        <v>65654</v>
      </c>
    </row>
    <row r="21" spans="1:5" s="158" customFormat="1" ht="14.25" customHeight="1" x14ac:dyDescent="0.3">
      <c r="A21" s="160"/>
      <c r="B21" s="160"/>
      <c r="C21" s="181"/>
      <c r="D21" s="172"/>
      <c r="E21" s="179"/>
    </row>
    <row r="22" spans="1:5" s="158" customFormat="1" ht="14.25" customHeight="1" x14ac:dyDescent="0.3">
      <c r="A22" s="159" t="s">
        <v>50</v>
      </c>
      <c r="B22" s="159"/>
      <c r="C22" s="181"/>
      <c r="D22" s="181"/>
      <c r="E22" s="179"/>
    </row>
    <row r="23" spans="1:5" s="158" customFormat="1" ht="14.25" customHeight="1" x14ac:dyDescent="0.3">
      <c r="A23" s="160" t="s">
        <v>51</v>
      </c>
      <c r="B23" s="160"/>
      <c r="C23" s="200">
        <v>5077</v>
      </c>
      <c r="D23" s="172"/>
      <c r="E23" s="106">
        <v>1201</v>
      </c>
    </row>
    <row r="24" spans="1:5" s="158" customFormat="1" ht="14.25" customHeight="1" x14ac:dyDescent="0.3">
      <c r="A24" s="160" t="s">
        <v>130</v>
      </c>
      <c r="B24" s="160"/>
      <c r="C24" s="205">
        <v>0</v>
      </c>
      <c r="D24" s="172"/>
      <c r="E24" s="106">
        <v>-3919</v>
      </c>
    </row>
    <row r="25" spans="1:5" s="158" customFormat="1" ht="14.25" customHeight="1" x14ac:dyDescent="0.3">
      <c r="A25" s="158" t="s">
        <v>131</v>
      </c>
      <c r="C25" s="200">
        <v>58</v>
      </c>
      <c r="D25" s="180"/>
      <c r="E25" s="106">
        <v>32009</v>
      </c>
    </row>
    <row r="26" spans="1:5" s="158" customFormat="1" ht="14.25" customHeight="1" x14ac:dyDescent="0.3">
      <c r="A26" s="160" t="s">
        <v>133</v>
      </c>
      <c r="B26" s="160"/>
      <c r="C26" s="200">
        <v>23514</v>
      </c>
      <c r="D26" s="172"/>
      <c r="E26" s="106">
        <v>9659</v>
      </c>
    </row>
    <row r="27" spans="1:5" s="158" customFormat="1" ht="14.25" customHeight="1" x14ac:dyDescent="0.3">
      <c r="A27" s="160" t="s">
        <v>132</v>
      </c>
      <c r="B27" s="160"/>
      <c r="C27" s="200">
        <v>-1155</v>
      </c>
      <c r="D27" s="172"/>
      <c r="E27" s="106">
        <v>-995</v>
      </c>
    </row>
    <row r="28" spans="1:5" s="158" customFormat="1" ht="14.25" customHeight="1" x14ac:dyDescent="0.3">
      <c r="A28" s="160" t="s">
        <v>52</v>
      </c>
      <c r="B28" s="160"/>
      <c r="C28" s="202">
        <v>1061</v>
      </c>
      <c r="D28" s="172"/>
      <c r="E28" s="182">
        <v>-5266</v>
      </c>
    </row>
    <row r="29" spans="1:5" s="158" customFormat="1" ht="14.25" customHeight="1" x14ac:dyDescent="0.3">
      <c r="A29" s="160"/>
      <c r="B29" s="160"/>
      <c r="C29" s="203">
        <f>SUM(C23:C28)</f>
        <v>28555</v>
      </c>
      <c r="D29" s="172"/>
      <c r="E29" s="106">
        <v>32689</v>
      </c>
    </row>
    <row r="30" spans="1:5" s="158" customFormat="1" ht="14.25" customHeight="1" x14ac:dyDescent="0.3">
      <c r="A30" s="160"/>
      <c r="B30" s="160"/>
      <c r="C30" s="181"/>
      <c r="D30" s="172"/>
      <c r="E30" s="179"/>
    </row>
    <row r="31" spans="1:5" s="158" customFormat="1" ht="14.25" customHeight="1" x14ac:dyDescent="0.3">
      <c r="A31" s="159" t="s">
        <v>53</v>
      </c>
      <c r="B31" s="159"/>
      <c r="C31" s="181"/>
      <c r="D31" s="181"/>
      <c r="E31" s="179"/>
    </row>
    <row r="32" spans="1:5" s="158" customFormat="1" ht="14.25" customHeight="1" x14ac:dyDescent="0.3">
      <c r="A32" s="160" t="s">
        <v>21</v>
      </c>
      <c r="B32" s="160"/>
      <c r="C32" s="105">
        <v>-3599</v>
      </c>
      <c r="D32" s="172"/>
      <c r="E32" s="106">
        <v>-8300</v>
      </c>
    </row>
    <row r="33" spans="1:5" s="158" customFormat="1" ht="14.25" customHeight="1" x14ac:dyDescent="0.3">
      <c r="A33" s="160" t="s">
        <v>54</v>
      </c>
      <c r="B33" s="160"/>
      <c r="C33" s="105">
        <v>47</v>
      </c>
      <c r="D33" s="172"/>
      <c r="E33" s="106">
        <v>1</v>
      </c>
    </row>
    <row r="34" spans="1:5" s="158" customFormat="1" ht="14.25" customHeight="1" x14ac:dyDescent="0.3">
      <c r="A34" s="160" t="s">
        <v>25</v>
      </c>
      <c r="B34" s="160"/>
      <c r="C34" s="105">
        <v>-11073</v>
      </c>
      <c r="D34" s="172"/>
      <c r="E34" s="106">
        <v>-865</v>
      </c>
    </row>
    <row r="35" spans="1:5" s="158" customFormat="1" ht="14.25" customHeight="1" x14ac:dyDescent="0.3">
      <c r="A35" s="160" t="str">
        <f>'[1]memoria DFC'!$J$17</f>
        <v>Encargos Regulatórios</v>
      </c>
      <c r="B35" s="160"/>
      <c r="C35" s="105">
        <v>342</v>
      </c>
      <c r="D35" s="172"/>
      <c r="E35" s="106">
        <v>-591</v>
      </c>
    </row>
    <row r="36" spans="1:5" s="158" customFormat="1" ht="14.25" customHeight="1" x14ac:dyDescent="0.3">
      <c r="A36" s="160" t="s">
        <v>141</v>
      </c>
      <c r="B36" s="160"/>
      <c r="C36" s="105">
        <v>-228</v>
      </c>
      <c r="D36" s="172"/>
      <c r="E36" s="106">
        <v>-573</v>
      </c>
    </row>
    <row r="37" spans="1:5" s="158" customFormat="1" ht="14.25" customHeight="1" x14ac:dyDescent="0.3">
      <c r="A37" s="160" t="s">
        <v>55</v>
      </c>
      <c r="B37" s="160"/>
      <c r="C37" s="204">
        <v>827</v>
      </c>
      <c r="D37" s="172"/>
      <c r="E37" s="182">
        <v>9773</v>
      </c>
    </row>
    <row r="38" spans="1:5" s="158" customFormat="1" ht="14.25" customHeight="1" x14ac:dyDescent="0.3">
      <c r="A38" s="160"/>
      <c r="B38" s="160"/>
      <c r="C38" s="105">
        <f>SUM(C32:C37)</f>
        <v>-13684</v>
      </c>
      <c r="D38" s="172"/>
      <c r="E38" s="106">
        <v>-555</v>
      </c>
    </row>
    <row r="39" spans="1:5" s="158" customFormat="1" ht="14.25" customHeight="1" x14ac:dyDescent="0.3">
      <c r="A39" s="162"/>
      <c r="B39" s="162"/>
      <c r="C39" s="183"/>
      <c r="D39" s="184"/>
      <c r="E39" s="178"/>
    </row>
    <row r="40" spans="1:5" s="158" customFormat="1" ht="14.25" customHeight="1" x14ac:dyDescent="0.3">
      <c r="A40" s="163" t="s">
        <v>56</v>
      </c>
      <c r="B40" s="163"/>
      <c r="C40" s="204">
        <v>-11421</v>
      </c>
      <c r="D40" s="185"/>
      <c r="E40" s="182">
        <v>-15784</v>
      </c>
    </row>
    <row r="41" spans="1:5" s="158" customFormat="1" ht="14.25" customHeight="1" x14ac:dyDescent="0.3">
      <c r="A41" s="160"/>
      <c r="B41" s="160"/>
      <c r="C41" s="199"/>
      <c r="D41" s="172"/>
      <c r="E41" s="179"/>
    </row>
    <row r="42" spans="1:5" s="158" customFormat="1" ht="14.25" customHeight="1" x14ac:dyDescent="0.3">
      <c r="A42" s="160"/>
      <c r="B42" s="160"/>
      <c r="C42" s="199"/>
      <c r="D42" s="172"/>
      <c r="E42" s="179"/>
    </row>
    <row r="43" spans="1:5" s="158" customFormat="1" ht="14.25" customHeight="1" x14ac:dyDescent="0.3">
      <c r="A43" s="159" t="s">
        <v>57</v>
      </c>
      <c r="B43" s="159"/>
      <c r="C43" s="199">
        <f>SUM(C20,C29,C38,C40)</f>
        <v>69292</v>
      </c>
      <c r="D43" s="181"/>
      <c r="E43" s="179">
        <v>82004</v>
      </c>
    </row>
    <row r="44" spans="1:5" s="158" customFormat="1" ht="14.25" customHeight="1" x14ac:dyDescent="0.3">
      <c r="A44" s="159"/>
      <c r="B44" s="159"/>
      <c r="C44" s="199"/>
      <c r="D44" s="181"/>
      <c r="E44" s="179"/>
    </row>
    <row r="45" spans="1:5" s="158" customFormat="1" ht="14.25" customHeight="1" x14ac:dyDescent="0.3">
      <c r="A45" s="164" t="s">
        <v>58</v>
      </c>
      <c r="B45" s="164"/>
      <c r="C45" s="205"/>
      <c r="D45" s="181"/>
      <c r="E45" s="180"/>
    </row>
    <row r="46" spans="1:5" s="158" customFormat="1" ht="14.25" customHeight="1" x14ac:dyDescent="0.3">
      <c r="A46" s="160" t="s">
        <v>134</v>
      </c>
      <c r="B46" s="160"/>
      <c r="C46" s="204">
        <v>-37135</v>
      </c>
      <c r="D46" s="172"/>
      <c r="E46" s="182">
        <v>-52589</v>
      </c>
    </row>
    <row r="47" spans="1:5" s="158" customFormat="1" ht="14.25" customHeight="1" x14ac:dyDescent="0.3">
      <c r="A47" s="159" t="s">
        <v>59</v>
      </c>
      <c r="B47" s="159"/>
      <c r="C47" s="105">
        <f>C46</f>
        <v>-37135</v>
      </c>
      <c r="D47" s="181"/>
      <c r="E47" s="106">
        <v>-52589</v>
      </c>
    </row>
    <row r="48" spans="1:5" s="158" customFormat="1" ht="14.25" customHeight="1" x14ac:dyDescent="0.3">
      <c r="A48" s="165"/>
      <c r="B48" s="165"/>
      <c r="C48" s="199"/>
      <c r="D48" s="172"/>
      <c r="E48" s="179"/>
    </row>
    <row r="49" spans="1:5" s="158" customFormat="1" ht="14.25" customHeight="1" x14ac:dyDescent="0.3">
      <c r="A49" s="166" t="s">
        <v>60</v>
      </c>
      <c r="B49" s="166"/>
      <c r="C49" s="187"/>
      <c r="D49" s="188"/>
      <c r="E49" s="179"/>
    </row>
    <row r="50" spans="1:5" s="158" customFormat="1" ht="14.25" customHeight="1" x14ac:dyDescent="0.3">
      <c r="A50" s="167" t="s">
        <v>142</v>
      </c>
      <c r="B50" s="167"/>
      <c r="C50" s="105">
        <v>-560</v>
      </c>
      <c r="D50" s="189"/>
      <c r="E50" s="106">
        <v>-1036</v>
      </c>
    </row>
    <row r="51" spans="1:5" s="158" customFormat="1" ht="14.25" customHeight="1" x14ac:dyDescent="0.3">
      <c r="A51" s="167" t="s">
        <v>143</v>
      </c>
      <c r="B51" s="167"/>
      <c r="C51" s="204">
        <v>-12830</v>
      </c>
      <c r="D51" s="189"/>
      <c r="E51" s="182">
        <v>-8389</v>
      </c>
    </row>
    <row r="52" spans="1:5" s="158" customFormat="1" ht="14.25" customHeight="1" x14ac:dyDescent="0.3">
      <c r="A52" s="167"/>
      <c r="B52" s="167"/>
      <c r="C52" s="105">
        <f>SUM(C50:C51)</f>
        <v>-13390</v>
      </c>
      <c r="D52" s="189"/>
      <c r="E52" s="186">
        <v>-9425</v>
      </c>
    </row>
    <row r="53" spans="1:5" s="158" customFormat="1" ht="14.25" customHeight="1" x14ac:dyDescent="0.3">
      <c r="A53" s="168"/>
      <c r="B53" s="168"/>
      <c r="C53" s="190"/>
      <c r="D53" s="188"/>
      <c r="E53" s="106"/>
    </row>
    <row r="54" spans="1:5" s="158" customFormat="1" ht="14.25" customHeight="1" thickBot="1" x14ac:dyDescent="0.35">
      <c r="A54" s="161" t="s">
        <v>63</v>
      </c>
      <c r="B54" s="161"/>
      <c r="C54" s="206">
        <f>SUM(C43,C47,C52)</f>
        <v>18767</v>
      </c>
      <c r="D54" s="190"/>
      <c r="E54" s="191">
        <v>19990</v>
      </c>
    </row>
    <row r="55" spans="1:5" s="158" customFormat="1" ht="14.25" customHeight="1" thickTop="1" x14ac:dyDescent="0.3">
      <c r="A55" s="167"/>
      <c r="B55" s="167"/>
      <c r="C55" s="187"/>
      <c r="D55" s="189"/>
      <c r="E55" s="179"/>
    </row>
    <row r="56" spans="1:5" s="158" customFormat="1" ht="14.25" customHeight="1" x14ac:dyDescent="0.3">
      <c r="A56" s="167" t="s">
        <v>5</v>
      </c>
      <c r="B56" s="167"/>
      <c r="C56" s="56"/>
      <c r="D56" s="192"/>
      <c r="E56" s="133"/>
    </row>
    <row r="57" spans="1:5" s="158" customFormat="1" ht="14.25" customHeight="1" x14ac:dyDescent="0.3">
      <c r="A57" s="169" t="s">
        <v>61</v>
      </c>
      <c r="B57" s="169"/>
      <c r="C57" s="44">
        <v>143156</v>
      </c>
      <c r="D57" s="192"/>
      <c r="E57" s="133">
        <v>124389</v>
      </c>
    </row>
    <row r="58" spans="1:5" s="158" customFormat="1" ht="14.25" customHeight="1" x14ac:dyDescent="0.3">
      <c r="A58" s="169" t="s">
        <v>62</v>
      </c>
      <c r="B58" s="169"/>
      <c r="C58" s="207">
        <v>124389</v>
      </c>
      <c r="D58" s="192"/>
      <c r="E58" s="136">
        <v>104399</v>
      </c>
    </row>
    <row r="59" spans="1:5" s="158" customFormat="1" ht="14.25" customHeight="1" x14ac:dyDescent="0.3">
      <c r="A59" s="167"/>
      <c r="B59" s="167"/>
      <c r="C59" s="56"/>
      <c r="D59" s="192"/>
      <c r="E59" s="133"/>
    </row>
    <row r="60" spans="1:5" s="158" customFormat="1" ht="14.25" customHeight="1" thickBot="1" x14ac:dyDescent="0.35">
      <c r="A60" s="161" t="s">
        <v>63</v>
      </c>
      <c r="B60" s="161"/>
      <c r="C60" s="208">
        <f>SUM(C57-C58)</f>
        <v>18767</v>
      </c>
      <c r="D60" s="130"/>
      <c r="E60" s="194">
        <v>19990</v>
      </c>
    </row>
    <row r="61" spans="1:5" s="158" customFormat="1" ht="14.25" customHeight="1" thickTop="1" x14ac:dyDescent="0.3">
      <c r="A61" s="170"/>
      <c r="B61" s="170"/>
      <c r="C61" s="209"/>
      <c r="D61" s="195"/>
      <c r="E61" s="195"/>
    </row>
    <row r="62" spans="1:5" s="158" customFormat="1" ht="14.25" customHeight="1" x14ac:dyDescent="0.3">
      <c r="A62" s="170"/>
      <c r="B62" s="170"/>
      <c r="C62" s="210"/>
      <c r="D62" s="195"/>
      <c r="E62" s="195"/>
    </row>
    <row r="63" spans="1:5" ht="15.75" customHeight="1" x14ac:dyDescent="0.3">
      <c r="C63" s="211"/>
      <c r="D63" s="197"/>
      <c r="E63" s="197"/>
    </row>
    <row r="64" spans="1:5" ht="15.75" customHeight="1" x14ac:dyDescent="0.3">
      <c r="C64" s="212"/>
    </row>
    <row r="65" spans="3:3" ht="15.75" customHeight="1" x14ac:dyDescent="0.3">
      <c r="C65" s="212"/>
    </row>
    <row r="66" spans="3:3" ht="15.75" customHeight="1" x14ac:dyDescent="0.3">
      <c r="C66" s="212"/>
    </row>
    <row r="67" spans="3:3" ht="15.75" customHeight="1" x14ac:dyDescent="0.3">
      <c r="C67" s="212"/>
    </row>
    <row r="68" spans="3:3" ht="15.75" customHeight="1" x14ac:dyDescent="0.3">
      <c r="C68" s="212"/>
    </row>
    <row r="69" spans="3:3" ht="15.75" customHeight="1" x14ac:dyDescent="0.3">
      <c r="C69" s="212"/>
    </row>
    <row r="70" spans="3:3" ht="15.75" customHeight="1" x14ac:dyDescent="0.3">
      <c r="C70" s="212"/>
    </row>
    <row r="71" spans="3:3" ht="15.75" customHeight="1" x14ac:dyDescent="0.3">
      <c r="C71" s="212"/>
    </row>
    <row r="72" spans="3:3" ht="15.75" customHeight="1" x14ac:dyDescent="0.3">
      <c r="C72" s="212"/>
    </row>
  </sheetData>
  <pageMargins left="1.1417322834645669" right="1.1417322834645669" top="0.6692913385826772" bottom="0.51181102362204722" header="0.51181102362204722" footer="0.51181102362204722"/>
  <pageSetup paperSize="9" scale="80" firstPageNumber="10" orientation="portrait" useFirstPageNumber="1" r:id="rId1"/>
  <headerFooter scaleWithDoc="0" alignWithMargins="0">
    <oddFooter>&amp;C&amp;"Times New Roman,Normal"&amp;P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F93"/>
  <sheetViews>
    <sheetView showGridLines="0" zoomScaleNormal="100" zoomScaleSheetLayoutView="84" workbookViewId="0">
      <selection activeCell="A54" sqref="A54"/>
    </sheetView>
  </sheetViews>
  <sheetFormatPr defaultColWidth="9.1796875" defaultRowHeight="14.5" x14ac:dyDescent="0.35"/>
  <cols>
    <col min="1" max="1" width="61.7265625" customWidth="1"/>
    <col min="2" max="2" width="7.7265625" customWidth="1"/>
    <col min="3" max="3" width="14.1796875" customWidth="1"/>
    <col min="4" max="4" width="7.54296875" customWidth="1"/>
    <col min="5" max="5" width="14.1796875" customWidth="1"/>
    <col min="6" max="6" width="10.90625" customWidth="1"/>
    <col min="123" max="123" width="33.54296875" customWidth="1"/>
    <col min="124" max="124" width="11.7265625" customWidth="1"/>
    <col min="125" max="125" width="1.7265625" customWidth="1"/>
    <col min="126" max="126" width="0.1796875" customWidth="1"/>
    <col min="127" max="127" width="14.1796875" customWidth="1"/>
    <col min="128" max="128" width="1.453125" customWidth="1"/>
    <col min="129" max="129" width="14.1796875" customWidth="1"/>
    <col min="130" max="130" width="3" customWidth="1"/>
    <col min="135" max="135" width="10.26953125" bestFit="1" customWidth="1"/>
    <col min="379" max="379" width="33.54296875" customWidth="1"/>
    <col min="380" max="380" width="11.7265625" customWidth="1"/>
    <col min="381" max="381" width="1.7265625" customWidth="1"/>
    <col min="382" max="382" width="0.1796875" customWidth="1"/>
    <col min="383" max="383" width="14.1796875" customWidth="1"/>
    <col min="384" max="384" width="1.453125" customWidth="1"/>
    <col min="385" max="385" width="14.1796875" customWidth="1"/>
    <col min="386" max="386" width="3" customWidth="1"/>
    <col min="391" max="391" width="10.26953125" bestFit="1" customWidth="1"/>
    <col min="635" max="635" width="33.54296875" customWidth="1"/>
    <col min="636" max="636" width="11.7265625" customWidth="1"/>
    <col min="637" max="637" width="1.7265625" customWidth="1"/>
    <col min="638" max="638" width="0.1796875" customWidth="1"/>
    <col min="639" max="639" width="14.1796875" customWidth="1"/>
    <col min="640" max="640" width="1.453125" customWidth="1"/>
    <col min="641" max="641" width="14.1796875" customWidth="1"/>
    <col min="642" max="642" width="3" customWidth="1"/>
    <col min="647" max="647" width="10.26953125" bestFit="1" customWidth="1"/>
    <col min="891" max="891" width="33.54296875" customWidth="1"/>
    <col min="892" max="892" width="11.7265625" customWidth="1"/>
    <col min="893" max="893" width="1.7265625" customWidth="1"/>
    <col min="894" max="894" width="0.1796875" customWidth="1"/>
    <col min="895" max="895" width="14.1796875" customWidth="1"/>
    <col min="896" max="896" width="1.453125" customWidth="1"/>
    <col min="897" max="897" width="14.1796875" customWidth="1"/>
    <col min="898" max="898" width="3" customWidth="1"/>
    <col min="903" max="903" width="10.26953125" bestFit="1" customWidth="1"/>
    <col min="1147" max="1147" width="33.54296875" customWidth="1"/>
    <col min="1148" max="1148" width="11.7265625" customWidth="1"/>
    <col min="1149" max="1149" width="1.7265625" customWidth="1"/>
    <col min="1150" max="1150" width="0.1796875" customWidth="1"/>
    <col min="1151" max="1151" width="14.1796875" customWidth="1"/>
    <col min="1152" max="1152" width="1.453125" customWidth="1"/>
    <col min="1153" max="1153" width="14.1796875" customWidth="1"/>
    <col min="1154" max="1154" width="3" customWidth="1"/>
    <col min="1159" max="1159" width="10.26953125" bestFit="1" customWidth="1"/>
    <col min="1403" max="1403" width="33.54296875" customWidth="1"/>
    <col min="1404" max="1404" width="11.7265625" customWidth="1"/>
    <col min="1405" max="1405" width="1.7265625" customWidth="1"/>
    <col min="1406" max="1406" width="0.1796875" customWidth="1"/>
    <col min="1407" max="1407" width="14.1796875" customWidth="1"/>
    <col min="1408" max="1408" width="1.453125" customWidth="1"/>
    <col min="1409" max="1409" width="14.1796875" customWidth="1"/>
    <col min="1410" max="1410" width="3" customWidth="1"/>
    <col min="1415" max="1415" width="10.26953125" bestFit="1" customWidth="1"/>
    <col min="1659" max="1659" width="33.54296875" customWidth="1"/>
    <col min="1660" max="1660" width="11.7265625" customWidth="1"/>
    <col min="1661" max="1661" width="1.7265625" customWidth="1"/>
    <col min="1662" max="1662" width="0.1796875" customWidth="1"/>
    <col min="1663" max="1663" width="14.1796875" customWidth="1"/>
    <col min="1664" max="1664" width="1.453125" customWidth="1"/>
    <col min="1665" max="1665" width="14.1796875" customWidth="1"/>
    <col min="1666" max="1666" width="3" customWidth="1"/>
    <col min="1671" max="1671" width="10.26953125" bestFit="1" customWidth="1"/>
    <col min="1915" max="1915" width="33.54296875" customWidth="1"/>
    <col min="1916" max="1916" width="11.7265625" customWidth="1"/>
    <col min="1917" max="1917" width="1.7265625" customWidth="1"/>
    <col min="1918" max="1918" width="0.1796875" customWidth="1"/>
    <col min="1919" max="1919" width="14.1796875" customWidth="1"/>
    <col min="1920" max="1920" width="1.453125" customWidth="1"/>
    <col min="1921" max="1921" width="14.1796875" customWidth="1"/>
    <col min="1922" max="1922" width="3" customWidth="1"/>
    <col min="1927" max="1927" width="10.26953125" bestFit="1" customWidth="1"/>
    <col min="2171" max="2171" width="33.54296875" customWidth="1"/>
    <col min="2172" max="2172" width="11.7265625" customWidth="1"/>
    <col min="2173" max="2173" width="1.7265625" customWidth="1"/>
    <col min="2174" max="2174" width="0.1796875" customWidth="1"/>
    <col min="2175" max="2175" width="14.1796875" customWidth="1"/>
    <col min="2176" max="2176" width="1.453125" customWidth="1"/>
    <col min="2177" max="2177" width="14.1796875" customWidth="1"/>
    <col min="2178" max="2178" width="3" customWidth="1"/>
    <col min="2183" max="2183" width="10.26953125" bestFit="1" customWidth="1"/>
    <col min="2427" max="2427" width="33.54296875" customWidth="1"/>
    <col min="2428" max="2428" width="11.7265625" customWidth="1"/>
    <col min="2429" max="2429" width="1.7265625" customWidth="1"/>
    <col min="2430" max="2430" width="0.1796875" customWidth="1"/>
    <col min="2431" max="2431" width="14.1796875" customWidth="1"/>
    <col min="2432" max="2432" width="1.453125" customWidth="1"/>
    <col min="2433" max="2433" width="14.1796875" customWidth="1"/>
    <col min="2434" max="2434" width="3" customWidth="1"/>
    <col min="2439" max="2439" width="10.26953125" bestFit="1" customWidth="1"/>
    <col min="2683" max="2683" width="33.54296875" customWidth="1"/>
    <col min="2684" max="2684" width="11.7265625" customWidth="1"/>
    <col min="2685" max="2685" width="1.7265625" customWidth="1"/>
    <col min="2686" max="2686" width="0.1796875" customWidth="1"/>
    <col min="2687" max="2687" width="14.1796875" customWidth="1"/>
    <col min="2688" max="2688" width="1.453125" customWidth="1"/>
    <col min="2689" max="2689" width="14.1796875" customWidth="1"/>
    <col min="2690" max="2690" width="3" customWidth="1"/>
    <col min="2695" max="2695" width="10.26953125" bestFit="1" customWidth="1"/>
    <col min="2939" max="2939" width="33.54296875" customWidth="1"/>
    <col min="2940" max="2940" width="11.7265625" customWidth="1"/>
    <col min="2941" max="2941" width="1.7265625" customWidth="1"/>
    <col min="2942" max="2942" width="0.1796875" customWidth="1"/>
    <col min="2943" max="2943" width="14.1796875" customWidth="1"/>
    <col min="2944" max="2944" width="1.453125" customWidth="1"/>
    <col min="2945" max="2945" width="14.1796875" customWidth="1"/>
    <col min="2946" max="2946" width="3" customWidth="1"/>
    <col min="2951" max="2951" width="10.26953125" bestFit="1" customWidth="1"/>
    <col min="3195" max="3195" width="33.54296875" customWidth="1"/>
    <col min="3196" max="3196" width="11.7265625" customWidth="1"/>
    <col min="3197" max="3197" width="1.7265625" customWidth="1"/>
    <col min="3198" max="3198" width="0.1796875" customWidth="1"/>
    <col min="3199" max="3199" width="14.1796875" customWidth="1"/>
    <col min="3200" max="3200" width="1.453125" customWidth="1"/>
    <col min="3201" max="3201" width="14.1796875" customWidth="1"/>
    <col min="3202" max="3202" width="3" customWidth="1"/>
    <col min="3207" max="3207" width="10.26953125" bestFit="1" customWidth="1"/>
    <col min="3451" max="3451" width="33.54296875" customWidth="1"/>
    <col min="3452" max="3452" width="11.7265625" customWidth="1"/>
    <col min="3453" max="3453" width="1.7265625" customWidth="1"/>
    <col min="3454" max="3454" width="0.1796875" customWidth="1"/>
    <col min="3455" max="3455" width="14.1796875" customWidth="1"/>
    <col min="3456" max="3456" width="1.453125" customWidth="1"/>
    <col min="3457" max="3457" width="14.1796875" customWidth="1"/>
    <col min="3458" max="3458" width="3" customWidth="1"/>
    <col min="3463" max="3463" width="10.26953125" bestFit="1" customWidth="1"/>
    <col min="3707" max="3707" width="33.54296875" customWidth="1"/>
    <col min="3708" max="3708" width="11.7265625" customWidth="1"/>
    <col min="3709" max="3709" width="1.7265625" customWidth="1"/>
    <col min="3710" max="3710" width="0.1796875" customWidth="1"/>
    <col min="3711" max="3711" width="14.1796875" customWidth="1"/>
    <col min="3712" max="3712" width="1.453125" customWidth="1"/>
    <col min="3713" max="3713" width="14.1796875" customWidth="1"/>
    <col min="3714" max="3714" width="3" customWidth="1"/>
    <col min="3719" max="3719" width="10.26953125" bestFit="1" customWidth="1"/>
    <col min="3963" max="3963" width="33.54296875" customWidth="1"/>
    <col min="3964" max="3964" width="11.7265625" customWidth="1"/>
    <col min="3965" max="3965" width="1.7265625" customWidth="1"/>
    <col min="3966" max="3966" width="0.1796875" customWidth="1"/>
    <col min="3967" max="3967" width="14.1796875" customWidth="1"/>
    <col min="3968" max="3968" width="1.453125" customWidth="1"/>
    <col min="3969" max="3969" width="14.1796875" customWidth="1"/>
    <col min="3970" max="3970" width="3" customWidth="1"/>
    <col min="3975" max="3975" width="10.26953125" bestFit="1" customWidth="1"/>
    <col min="4219" max="4219" width="33.54296875" customWidth="1"/>
    <col min="4220" max="4220" width="11.7265625" customWidth="1"/>
    <col min="4221" max="4221" width="1.7265625" customWidth="1"/>
    <col min="4222" max="4222" width="0.1796875" customWidth="1"/>
    <col min="4223" max="4223" width="14.1796875" customWidth="1"/>
    <col min="4224" max="4224" width="1.453125" customWidth="1"/>
    <col min="4225" max="4225" width="14.1796875" customWidth="1"/>
    <col min="4226" max="4226" width="3" customWidth="1"/>
    <col min="4231" max="4231" width="10.26953125" bestFit="1" customWidth="1"/>
    <col min="4475" max="4475" width="33.54296875" customWidth="1"/>
    <col min="4476" max="4476" width="11.7265625" customWidth="1"/>
    <col min="4477" max="4477" width="1.7265625" customWidth="1"/>
    <col min="4478" max="4478" width="0.1796875" customWidth="1"/>
    <col min="4479" max="4479" width="14.1796875" customWidth="1"/>
    <col min="4480" max="4480" width="1.453125" customWidth="1"/>
    <col min="4481" max="4481" width="14.1796875" customWidth="1"/>
    <col min="4482" max="4482" width="3" customWidth="1"/>
    <col min="4487" max="4487" width="10.26953125" bestFit="1" customWidth="1"/>
    <col min="4731" max="4731" width="33.54296875" customWidth="1"/>
    <col min="4732" max="4732" width="11.7265625" customWidth="1"/>
    <col min="4733" max="4733" width="1.7265625" customWidth="1"/>
    <col min="4734" max="4734" width="0.1796875" customWidth="1"/>
    <col min="4735" max="4735" width="14.1796875" customWidth="1"/>
    <col min="4736" max="4736" width="1.453125" customWidth="1"/>
    <col min="4737" max="4737" width="14.1796875" customWidth="1"/>
    <col min="4738" max="4738" width="3" customWidth="1"/>
    <col min="4743" max="4743" width="10.26953125" bestFit="1" customWidth="1"/>
    <col min="4987" max="4987" width="33.54296875" customWidth="1"/>
    <col min="4988" max="4988" width="11.7265625" customWidth="1"/>
    <col min="4989" max="4989" width="1.7265625" customWidth="1"/>
    <col min="4990" max="4990" width="0.1796875" customWidth="1"/>
    <col min="4991" max="4991" width="14.1796875" customWidth="1"/>
    <col min="4992" max="4992" width="1.453125" customWidth="1"/>
    <col min="4993" max="4993" width="14.1796875" customWidth="1"/>
    <col min="4994" max="4994" width="3" customWidth="1"/>
    <col min="4999" max="4999" width="10.26953125" bestFit="1" customWidth="1"/>
    <col min="5243" max="5243" width="33.54296875" customWidth="1"/>
    <col min="5244" max="5244" width="11.7265625" customWidth="1"/>
    <col min="5245" max="5245" width="1.7265625" customWidth="1"/>
    <col min="5246" max="5246" width="0.1796875" customWidth="1"/>
    <col min="5247" max="5247" width="14.1796875" customWidth="1"/>
    <col min="5248" max="5248" width="1.453125" customWidth="1"/>
    <col min="5249" max="5249" width="14.1796875" customWidth="1"/>
    <col min="5250" max="5250" width="3" customWidth="1"/>
    <col min="5255" max="5255" width="10.26953125" bestFit="1" customWidth="1"/>
    <col min="5499" max="5499" width="33.54296875" customWidth="1"/>
    <col min="5500" max="5500" width="11.7265625" customWidth="1"/>
    <col min="5501" max="5501" width="1.7265625" customWidth="1"/>
    <col min="5502" max="5502" width="0.1796875" customWidth="1"/>
    <col min="5503" max="5503" width="14.1796875" customWidth="1"/>
    <col min="5504" max="5504" width="1.453125" customWidth="1"/>
    <col min="5505" max="5505" width="14.1796875" customWidth="1"/>
    <col min="5506" max="5506" width="3" customWidth="1"/>
    <col min="5511" max="5511" width="10.26953125" bestFit="1" customWidth="1"/>
    <col min="5755" max="5755" width="33.54296875" customWidth="1"/>
    <col min="5756" max="5756" width="11.7265625" customWidth="1"/>
    <col min="5757" max="5757" width="1.7265625" customWidth="1"/>
    <col min="5758" max="5758" width="0.1796875" customWidth="1"/>
    <col min="5759" max="5759" width="14.1796875" customWidth="1"/>
    <col min="5760" max="5760" width="1.453125" customWidth="1"/>
    <col min="5761" max="5761" width="14.1796875" customWidth="1"/>
    <col min="5762" max="5762" width="3" customWidth="1"/>
    <col min="5767" max="5767" width="10.26953125" bestFit="1" customWidth="1"/>
    <col min="6011" max="6011" width="33.54296875" customWidth="1"/>
    <col min="6012" max="6012" width="11.7265625" customWidth="1"/>
    <col min="6013" max="6013" width="1.7265625" customWidth="1"/>
    <col min="6014" max="6014" width="0.1796875" customWidth="1"/>
    <col min="6015" max="6015" width="14.1796875" customWidth="1"/>
    <col min="6016" max="6016" width="1.453125" customWidth="1"/>
    <col min="6017" max="6017" width="14.1796875" customWidth="1"/>
    <col min="6018" max="6018" width="3" customWidth="1"/>
    <col min="6023" max="6023" width="10.26953125" bestFit="1" customWidth="1"/>
    <col min="6267" max="6267" width="33.54296875" customWidth="1"/>
    <col min="6268" max="6268" width="11.7265625" customWidth="1"/>
    <col min="6269" max="6269" width="1.7265625" customWidth="1"/>
    <col min="6270" max="6270" width="0.1796875" customWidth="1"/>
    <col min="6271" max="6271" width="14.1796875" customWidth="1"/>
    <col min="6272" max="6272" width="1.453125" customWidth="1"/>
    <col min="6273" max="6273" width="14.1796875" customWidth="1"/>
    <col min="6274" max="6274" width="3" customWidth="1"/>
    <col min="6279" max="6279" width="10.26953125" bestFit="1" customWidth="1"/>
    <col min="6523" max="6523" width="33.54296875" customWidth="1"/>
    <col min="6524" max="6524" width="11.7265625" customWidth="1"/>
    <col min="6525" max="6525" width="1.7265625" customWidth="1"/>
    <col min="6526" max="6526" width="0.1796875" customWidth="1"/>
    <col min="6527" max="6527" width="14.1796875" customWidth="1"/>
    <col min="6528" max="6528" width="1.453125" customWidth="1"/>
    <col min="6529" max="6529" width="14.1796875" customWidth="1"/>
    <col min="6530" max="6530" width="3" customWidth="1"/>
    <col min="6535" max="6535" width="10.26953125" bestFit="1" customWidth="1"/>
    <col min="6779" max="6779" width="33.54296875" customWidth="1"/>
    <col min="6780" max="6780" width="11.7265625" customWidth="1"/>
    <col min="6781" max="6781" width="1.7265625" customWidth="1"/>
    <col min="6782" max="6782" width="0.1796875" customWidth="1"/>
    <col min="6783" max="6783" width="14.1796875" customWidth="1"/>
    <col min="6784" max="6784" width="1.453125" customWidth="1"/>
    <col min="6785" max="6785" width="14.1796875" customWidth="1"/>
    <col min="6786" max="6786" width="3" customWidth="1"/>
    <col min="6791" max="6791" width="10.26953125" bestFit="1" customWidth="1"/>
    <col min="7035" max="7035" width="33.54296875" customWidth="1"/>
    <col min="7036" max="7036" width="11.7265625" customWidth="1"/>
    <col min="7037" max="7037" width="1.7265625" customWidth="1"/>
    <col min="7038" max="7038" width="0.1796875" customWidth="1"/>
    <col min="7039" max="7039" width="14.1796875" customWidth="1"/>
    <col min="7040" max="7040" width="1.453125" customWidth="1"/>
    <col min="7041" max="7041" width="14.1796875" customWidth="1"/>
    <col min="7042" max="7042" width="3" customWidth="1"/>
    <col min="7047" max="7047" width="10.26953125" bestFit="1" customWidth="1"/>
    <col min="7291" max="7291" width="33.54296875" customWidth="1"/>
    <col min="7292" max="7292" width="11.7265625" customWidth="1"/>
    <col min="7293" max="7293" width="1.7265625" customWidth="1"/>
    <col min="7294" max="7294" width="0.1796875" customWidth="1"/>
    <col min="7295" max="7295" width="14.1796875" customWidth="1"/>
    <col min="7296" max="7296" width="1.453125" customWidth="1"/>
    <col min="7297" max="7297" width="14.1796875" customWidth="1"/>
    <col min="7298" max="7298" width="3" customWidth="1"/>
    <col min="7303" max="7303" width="10.26953125" bestFit="1" customWidth="1"/>
    <col min="7547" max="7547" width="33.54296875" customWidth="1"/>
    <col min="7548" max="7548" width="11.7265625" customWidth="1"/>
    <col min="7549" max="7549" width="1.7265625" customWidth="1"/>
    <col min="7550" max="7550" width="0.1796875" customWidth="1"/>
    <col min="7551" max="7551" width="14.1796875" customWidth="1"/>
    <col min="7552" max="7552" width="1.453125" customWidth="1"/>
    <col min="7553" max="7553" width="14.1796875" customWidth="1"/>
    <col min="7554" max="7554" width="3" customWidth="1"/>
    <col min="7559" max="7559" width="10.26953125" bestFit="1" customWidth="1"/>
    <col min="7803" max="7803" width="33.54296875" customWidth="1"/>
    <col min="7804" max="7804" width="11.7265625" customWidth="1"/>
    <col min="7805" max="7805" width="1.7265625" customWidth="1"/>
    <col min="7806" max="7806" width="0.1796875" customWidth="1"/>
    <col min="7807" max="7807" width="14.1796875" customWidth="1"/>
    <col min="7808" max="7808" width="1.453125" customWidth="1"/>
    <col min="7809" max="7809" width="14.1796875" customWidth="1"/>
    <col min="7810" max="7810" width="3" customWidth="1"/>
    <col min="7815" max="7815" width="10.26953125" bestFit="1" customWidth="1"/>
    <col min="8059" max="8059" width="33.54296875" customWidth="1"/>
    <col min="8060" max="8060" width="11.7265625" customWidth="1"/>
    <col min="8061" max="8061" width="1.7265625" customWidth="1"/>
    <col min="8062" max="8062" width="0.1796875" customWidth="1"/>
    <col min="8063" max="8063" width="14.1796875" customWidth="1"/>
    <col min="8064" max="8064" width="1.453125" customWidth="1"/>
    <col min="8065" max="8065" width="14.1796875" customWidth="1"/>
    <col min="8066" max="8066" width="3" customWidth="1"/>
    <col min="8071" max="8071" width="10.26953125" bestFit="1" customWidth="1"/>
    <col min="8315" max="8315" width="33.54296875" customWidth="1"/>
    <col min="8316" max="8316" width="11.7265625" customWidth="1"/>
    <col min="8317" max="8317" width="1.7265625" customWidth="1"/>
    <col min="8318" max="8318" width="0.1796875" customWidth="1"/>
    <col min="8319" max="8319" width="14.1796875" customWidth="1"/>
    <col min="8320" max="8320" width="1.453125" customWidth="1"/>
    <col min="8321" max="8321" width="14.1796875" customWidth="1"/>
    <col min="8322" max="8322" width="3" customWidth="1"/>
    <col min="8327" max="8327" width="10.26953125" bestFit="1" customWidth="1"/>
    <col min="8571" max="8571" width="33.54296875" customWidth="1"/>
    <col min="8572" max="8572" width="11.7265625" customWidth="1"/>
    <col min="8573" max="8573" width="1.7265625" customWidth="1"/>
    <col min="8574" max="8574" width="0.1796875" customWidth="1"/>
    <col min="8575" max="8575" width="14.1796875" customWidth="1"/>
    <col min="8576" max="8576" width="1.453125" customWidth="1"/>
    <col min="8577" max="8577" width="14.1796875" customWidth="1"/>
    <col min="8578" max="8578" width="3" customWidth="1"/>
    <col min="8583" max="8583" width="10.26953125" bestFit="1" customWidth="1"/>
    <col min="8827" max="8827" width="33.54296875" customWidth="1"/>
    <col min="8828" max="8828" width="11.7265625" customWidth="1"/>
    <col min="8829" max="8829" width="1.7265625" customWidth="1"/>
    <col min="8830" max="8830" width="0.1796875" customWidth="1"/>
    <col min="8831" max="8831" width="14.1796875" customWidth="1"/>
    <col min="8832" max="8832" width="1.453125" customWidth="1"/>
    <col min="8833" max="8833" width="14.1796875" customWidth="1"/>
    <col min="8834" max="8834" width="3" customWidth="1"/>
    <col min="8839" max="8839" width="10.26953125" bestFit="1" customWidth="1"/>
    <col min="9083" max="9083" width="33.54296875" customWidth="1"/>
    <col min="9084" max="9084" width="11.7265625" customWidth="1"/>
    <col min="9085" max="9085" width="1.7265625" customWidth="1"/>
    <col min="9086" max="9086" width="0.1796875" customWidth="1"/>
    <col min="9087" max="9087" width="14.1796875" customWidth="1"/>
    <col min="9088" max="9088" width="1.453125" customWidth="1"/>
    <col min="9089" max="9089" width="14.1796875" customWidth="1"/>
    <col min="9090" max="9090" width="3" customWidth="1"/>
    <col min="9095" max="9095" width="10.26953125" bestFit="1" customWidth="1"/>
    <col min="9339" max="9339" width="33.54296875" customWidth="1"/>
    <col min="9340" max="9340" width="11.7265625" customWidth="1"/>
    <col min="9341" max="9341" width="1.7265625" customWidth="1"/>
    <col min="9342" max="9342" width="0.1796875" customWidth="1"/>
    <col min="9343" max="9343" width="14.1796875" customWidth="1"/>
    <col min="9344" max="9344" width="1.453125" customWidth="1"/>
    <col min="9345" max="9345" width="14.1796875" customWidth="1"/>
    <col min="9346" max="9346" width="3" customWidth="1"/>
    <col min="9351" max="9351" width="10.26953125" bestFit="1" customWidth="1"/>
    <col min="9595" max="9595" width="33.54296875" customWidth="1"/>
    <col min="9596" max="9596" width="11.7265625" customWidth="1"/>
    <col min="9597" max="9597" width="1.7265625" customWidth="1"/>
    <col min="9598" max="9598" width="0.1796875" customWidth="1"/>
    <col min="9599" max="9599" width="14.1796875" customWidth="1"/>
    <col min="9600" max="9600" width="1.453125" customWidth="1"/>
    <col min="9601" max="9601" width="14.1796875" customWidth="1"/>
    <col min="9602" max="9602" width="3" customWidth="1"/>
    <col min="9607" max="9607" width="10.26953125" bestFit="1" customWidth="1"/>
    <col min="9851" max="9851" width="33.54296875" customWidth="1"/>
    <col min="9852" max="9852" width="11.7265625" customWidth="1"/>
    <col min="9853" max="9853" width="1.7265625" customWidth="1"/>
    <col min="9854" max="9854" width="0.1796875" customWidth="1"/>
    <col min="9855" max="9855" width="14.1796875" customWidth="1"/>
    <col min="9856" max="9856" width="1.453125" customWidth="1"/>
    <col min="9857" max="9857" width="14.1796875" customWidth="1"/>
    <col min="9858" max="9858" width="3" customWidth="1"/>
    <col min="9863" max="9863" width="10.26953125" bestFit="1" customWidth="1"/>
    <col min="10107" max="10107" width="33.54296875" customWidth="1"/>
    <col min="10108" max="10108" width="11.7265625" customWidth="1"/>
    <col min="10109" max="10109" width="1.7265625" customWidth="1"/>
    <col min="10110" max="10110" width="0.1796875" customWidth="1"/>
    <col min="10111" max="10111" width="14.1796875" customWidth="1"/>
    <col min="10112" max="10112" width="1.453125" customWidth="1"/>
    <col min="10113" max="10113" width="14.1796875" customWidth="1"/>
    <col min="10114" max="10114" width="3" customWidth="1"/>
    <col min="10119" max="10119" width="10.26953125" bestFit="1" customWidth="1"/>
    <col min="10363" max="10363" width="33.54296875" customWidth="1"/>
    <col min="10364" max="10364" width="11.7265625" customWidth="1"/>
    <col min="10365" max="10365" width="1.7265625" customWidth="1"/>
    <col min="10366" max="10366" width="0.1796875" customWidth="1"/>
    <col min="10367" max="10367" width="14.1796875" customWidth="1"/>
    <col min="10368" max="10368" width="1.453125" customWidth="1"/>
    <col min="10369" max="10369" width="14.1796875" customWidth="1"/>
    <col min="10370" max="10370" width="3" customWidth="1"/>
    <col min="10375" max="10375" width="10.26953125" bestFit="1" customWidth="1"/>
    <col min="10619" max="10619" width="33.54296875" customWidth="1"/>
    <col min="10620" max="10620" width="11.7265625" customWidth="1"/>
    <col min="10621" max="10621" width="1.7265625" customWidth="1"/>
    <col min="10622" max="10622" width="0.1796875" customWidth="1"/>
    <col min="10623" max="10623" width="14.1796875" customWidth="1"/>
    <col min="10624" max="10624" width="1.453125" customWidth="1"/>
    <col min="10625" max="10625" width="14.1796875" customWidth="1"/>
    <col min="10626" max="10626" width="3" customWidth="1"/>
    <col min="10631" max="10631" width="10.26953125" bestFit="1" customWidth="1"/>
    <col min="10875" max="10875" width="33.54296875" customWidth="1"/>
    <col min="10876" max="10876" width="11.7265625" customWidth="1"/>
    <col min="10877" max="10877" width="1.7265625" customWidth="1"/>
    <col min="10878" max="10878" width="0.1796875" customWidth="1"/>
    <col min="10879" max="10879" width="14.1796875" customWidth="1"/>
    <col min="10880" max="10880" width="1.453125" customWidth="1"/>
    <col min="10881" max="10881" width="14.1796875" customWidth="1"/>
    <col min="10882" max="10882" width="3" customWidth="1"/>
    <col min="10887" max="10887" width="10.26953125" bestFit="1" customWidth="1"/>
    <col min="11131" max="11131" width="33.54296875" customWidth="1"/>
    <col min="11132" max="11132" width="11.7265625" customWidth="1"/>
    <col min="11133" max="11133" width="1.7265625" customWidth="1"/>
    <col min="11134" max="11134" width="0.1796875" customWidth="1"/>
    <col min="11135" max="11135" width="14.1796875" customWidth="1"/>
    <col min="11136" max="11136" width="1.453125" customWidth="1"/>
    <col min="11137" max="11137" width="14.1796875" customWidth="1"/>
    <col min="11138" max="11138" width="3" customWidth="1"/>
    <col min="11143" max="11143" width="10.26953125" bestFit="1" customWidth="1"/>
    <col min="11387" max="11387" width="33.54296875" customWidth="1"/>
    <col min="11388" max="11388" width="11.7265625" customWidth="1"/>
    <col min="11389" max="11389" width="1.7265625" customWidth="1"/>
    <col min="11390" max="11390" width="0.1796875" customWidth="1"/>
    <col min="11391" max="11391" width="14.1796875" customWidth="1"/>
    <col min="11392" max="11392" width="1.453125" customWidth="1"/>
    <col min="11393" max="11393" width="14.1796875" customWidth="1"/>
    <col min="11394" max="11394" width="3" customWidth="1"/>
    <col min="11399" max="11399" width="10.26953125" bestFit="1" customWidth="1"/>
    <col min="11643" max="11643" width="33.54296875" customWidth="1"/>
    <col min="11644" max="11644" width="11.7265625" customWidth="1"/>
    <col min="11645" max="11645" width="1.7265625" customWidth="1"/>
    <col min="11646" max="11646" width="0.1796875" customWidth="1"/>
    <col min="11647" max="11647" width="14.1796875" customWidth="1"/>
    <col min="11648" max="11648" width="1.453125" customWidth="1"/>
    <col min="11649" max="11649" width="14.1796875" customWidth="1"/>
    <col min="11650" max="11650" width="3" customWidth="1"/>
    <col min="11655" max="11655" width="10.26953125" bestFit="1" customWidth="1"/>
    <col min="11899" max="11899" width="33.54296875" customWidth="1"/>
    <col min="11900" max="11900" width="11.7265625" customWidth="1"/>
    <col min="11901" max="11901" width="1.7265625" customWidth="1"/>
    <col min="11902" max="11902" width="0.1796875" customWidth="1"/>
    <col min="11903" max="11903" width="14.1796875" customWidth="1"/>
    <col min="11904" max="11904" width="1.453125" customWidth="1"/>
    <col min="11905" max="11905" width="14.1796875" customWidth="1"/>
    <col min="11906" max="11906" width="3" customWidth="1"/>
    <col min="11911" max="11911" width="10.26953125" bestFit="1" customWidth="1"/>
    <col min="12155" max="12155" width="33.54296875" customWidth="1"/>
    <col min="12156" max="12156" width="11.7265625" customWidth="1"/>
    <col min="12157" max="12157" width="1.7265625" customWidth="1"/>
    <col min="12158" max="12158" width="0.1796875" customWidth="1"/>
    <col min="12159" max="12159" width="14.1796875" customWidth="1"/>
    <col min="12160" max="12160" width="1.453125" customWidth="1"/>
    <col min="12161" max="12161" width="14.1796875" customWidth="1"/>
    <col min="12162" max="12162" width="3" customWidth="1"/>
    <col min="12167" max="12167" width="10.26953125" bestFit="1" customWidth="1"/>
    <col min="12411" max="12411" width="33.54296875" customWidth="1"/>
    <col min="12412" max="12412" width="11.7265625" customWidth="1"/>
    <col min="12413" max="12413" width="1.7265625" customWidth="1"/>
    <col min="12414" max="12414" width="0.1796875" customWidth="1"/>
    <col min="12415" max="12415" width="14.1796875" customWidth="1"/>
    <col min="12416" max="12416" width="1.453125" customWidth="1"/>
    <col min="12417" max="12417" width="14.1796875" customWidth="1"/>
    <col min="12418" max="12418" width="3" customWidth="1"/>
    <col min="12423" max="12423" width="10.26953125" bestFit="1" customWidth="1"/>
    <col min="12667" max="12667" width="33.54296875" customWidth="1"/>
    <col min="12668" max="12668" width="11.7265625" customWidth="1"/>
    <col min="12669" max="12669" width="1.7265625" customWidth="1"/>
    <col min="12670" max="12670" width="0.1796875" customWidth="1"/>
    <col min="12671" max="12671" width="14.1796875" customWidth="1"/>
    <col min="12672" max="12672" width="1.453125" customWidth="1"/>
    <col min="12673" max="12673" width="14.1796875" customWidth="1"/>
    <col min="12674" max="12674" width="3" customWidth="1"/>
    <col min="12679" max="12679" width="10.26953125" bestFit="1" customWidth="1"/>
    <col min="12923" max="12923" width="33.54296875" customWidth="1"/>
    <col min="12924" max="12924" width="11.7265625" customWidth="1"/>
    <col min="12925" max="12925" width="1.7265625" customWidth="1"/>
    <col min="12926" max="12926" width="0.1796875" customWidth="1"/>
    <col min="12927" max="12927" width="14.1796875" customWidth="1"/>
    <col min="12928" max="12928" width="1.453125" customWidth="1"/>
    <col min="12929" max="12929" width="14.1796875" customWidth="1"/>
    <col min="12930" max="12930" width="3" customWidth="1"/>
    <col min="12935" max="12935" width="10.26953125" bestFit="1" customWidth="1"/>
    <col min="13179" max="13179" width="33.54296875" customWidth="1"/>
    <col min="13180" max="13180" width="11.7265625" customWidth="1"/>
    <col min="13181" max="13181" width="1.7265625" customWidth="1"/>
    <col min="13182" max="13182" width="0.1796875" customWidth="1"/>
    <col min="13183" max="13183" width="14.1796875" customWidth="1"/>
    <col min="13184" max="13184" width="1.453125" customWidth="1"/>
    <col min="13185" max="13185" width="14.1796875" customWidth="1"/>
    <col min="13186" max="13186" width="3" customWidth="1"/>
    <col min="13191" max="13191" width="10.26953125" bestFit="1" customWidth="1"/>
    <col min="13435" max="13435" width="33.54296875" customWidth="1"/>
    <col min="13436" max="13436" width="11.7265625" customWidth="1"/>
    <col min="13437" max="13437" width="1.7265625" customWidth="1"/>
    <col min="13438" max="13438" width="0.1796875" customWidth="1"/>
    <col min="13439" max="13439" width="14.1796875" customWidth="1"/>
    <col min="13440" max="13440" width="1.453125" customWidth="1"/>
    <col min="13441" max="13441" width="14.1796875" customWidth="1"/>
    <col min="13442" max="13442" width="3" customWidth="1"/>
    <col min="13447" max="13447" width="10.26953125" bestFit="1" customWidth="1"/>
    <col min="13691" max="13691" width="33.54296875" customWidth="1"/>
    <col min="13692" max="13692" width="11.7265625" customWidth="1"/>
    <col min="13693" max="13693" width="1.7265625" customWidth="1"/>
    <col min="13694" max="13694" width="0.1796875" customWidth="1"/>
    <col min="13695" max="13695" width="14.1796875" customWidth="1"/>
    <col min="13696" max="13696" width="1.453125" customWidth="1"/>
    <col min="13697" max="13697" width="14.1796875" customWidth="1"/>
    <col min="13698" max="13698" width="3" customWidth="1"/>
    <col min="13703" max="13703" width="10.26953125" bestFit="1" customWidth="1"/>
    <col min="13947" max="13947" width="33.54296875" customWidth="1"/>
    <col min="13948" max="13948" width="11.7265625" customWidth="1"/>
    <col min="13949" max="13949" width="1.7265625" customWidth="1"/>
    <col min="13950" max="13950" width="0.1796875" customWidth="1"/>
    <col min="13951" max="13951" width="14.1796875" customWidth="1"/>
    <col min="13952" max="13952" width="1.453125" customWidth="1"/>
    <col min="13953" max="13953" width="14.1796875" customWidth="1"/>
    <col min="13954" max="13954" width="3" customWidth="1"/>
    <col min="13959" max="13959" width="10.26953125" bestFit="1" customWidth="1"/>
    <col min="14203" max="14203" width="33.54296875" customWidth="1"/>
    <col min="14204" max="14204" width="11.7265625" customWidth="1"/>
    <col min="14205" max="14205" width="1.7265625" customWidth="1"/>
    <col min="14206" max="14206" width="0.1796875" customWidth="1"/>
    <col min="14207" max="14207" width="14.1796875" customWidth="1"/>
    <col min="14208" max="14208" width="1.453125" customWidth="1"/>
    <col min="14209" max="14209" width="14.1796875" customWidth="1"/>
    <col min="14210" max="14210" width="3" customWidth="1"/>
    <col min="14215" max="14215" width="10.26953125" bestFit="1" customWidth="1"/>
    <col min="14459" max="14459" width="33.54296875" customWidth="1"/>
    <col min="14460" max="14460" width="11.7265625" customWidth="1"/>
    <col min="14461" max="14461" width="1.7265625" customWidth="1"/>
    <col min="14462" max="14462" width="0.1796875" customWidth="1"/>
    <col min="14463" max="14463" width="14.1796875" customWidth="1"/>
    <col min="14464" max="14464" width="1.453125" customWidth="1"/>
    <col min="14465" max="14465" width="14.1796875" customWidth="1"/>
    <col min="14466" max="14466" width="3" customWidth="1"/>
    <col min="14471" max="14471" width="10.26953125" bestFit="1" customWidth="1"/>
    <col min="14715" max="14715" width="33.54296875" customWidth="1"/>
    <col min="14716" max="14716" width="11.7265625" customWidth="1"/>
    <col min="14717" max="14717" width="1.7265625" customWidth="1"/>
    <col min="14718" max="14718" width="0.1796875" customWidth="1"/>
    <col min="14719" max="14719" width="14.1796875" customWidth="1"/>
    <col min="14720" max="14720" width="1.453125" customWidth="1"/>
    <col min="14721" max="14721" width="14.1796875" customWidth="1"/>
    <col min="14722" max="14722" width="3" customWidth="1"/>
    <col min="14727" max="14727" width="10.26953125" bestFit="1" customWidth="1"/>
    <col min="14971" max="14971" width="33.54296875" customWidth="1"/>
    <col min="14972" max="14972" width="11.7265625" customWidth="1"/>
    <col min="14973" max="14973" width="1.7265625" customWidth="1"/>
    <col min="14974" max="14974" width="0.1796875" customWidth="1"/>
    <col min="14975" max="14975" width="14.1796875" customWidth="1"/>
    <col min="14976" max="14976" width="1.453125" customWidth="1"/>
    <col min="14977" max="14977" width="14.1796875" customWidth="1"/>
    <col min="14978" max="14978" width="3" customWidth="1"/>
    <col min="14983" max="14983" width="10.26953125" bestFit="1" customWidth="1"/>
    <col min="15227" max="15227" width="33.54296875" customWidth="1"/>
    <col min="15228" max="15228" width="11.7265625" customWidth="1"/>
    <col min="15229" max="15229" width="1.7265625" customWidth="1"/>
    <col min="15230" max="15230" width="0.1796875" customWidth="1"/>
    <col min="15231" max="15231" width="14.1796875" customWidth="1"/>
    <col min="15232" max="15232" width="1.453125" customWidth="1"/>
    <col min="15233" max="15233" width="14.1796875" customWidth="1"/>
    <col min="15234" max="15234" width="3" customWidth="1"/>
    <col min="15239" max="15239" width="10.26953125" bestFit="1" customWidth="1"/>
    <col min="15483" max="15483" width="33.54296875" customWidth="1"/>
    <col min="15484" max="15484" width="11.7265625" customWidth="1"/>
    <col min="15485" max="15485" width="1.7265625" customWidth="1"/>
    <col min="15486" max="15486" width="0.1796875" customWidth="1"/>
    <col min="15487" max="15487" width="14.1796875" customWidth="1"/>
    <col min="15488" max="15488" width="1.453125" customWidth="1"/>
    <col min="15489" max="15489" width="14.1796875" customWidth="1"/>
    <col min="15490" max="15490" width="3" customWidth="1"/>
    <col min="15495" max="15495" width="10.26953125" bestFit="1" customWidth="1"/>
    <col min="15739" max="15739" width="33.54296875" customWidth="1"/>
    <col min="15740" max="15740" width="11.7265625" customWidth="1"/>
    <col min="15741" max="15741" width="1.7265625" customWidth="1"/>
    <col min="15742" max="15742" width="0.1796875" customWidth="1"/>
    <col min="15743" max="15743" width="14.1796875" customWidth="1"/>
    <col min="15744" max="15744" width="1.453125" customWidth="1"/>
    <col min="15745" max="15745" width="14.1796875" customWidth="1"/>
    <col min="15746" max="15746" width="3" customWidth="1"/>
    <col min="15751" max="15751" width="10.26953125" bestFit="1" customWidth="1"/>
    <col min="15995" max="15995" width="33.54296875" customWidth="1"/>
    <col min="15996" max="15996" width="11.7265625" customWidth="1"/>
    <col min="15997" max="15997" width="1.7265625" customWidth="1"/>
    <col min="15998" max="15998" width="0.1796875" customWidth="1"/>
    <col min="15999" max="15999" width="14.1796875" customWidth="1"/>
    <col min="16000" max="16000" width="1.453125" customWidth="1"/>
    <col min="16001" max="16001" width="14.1796875" customWidth="1"/>
    <col min="16002" max="16002" width="3" customWidth="1"/>
    <col min="16007" max="16007" width="10.26953125" bestFit="1" customWidth="1"/>
  </cols>
  <sheetData>
    <row r="1" spans="1:6" s="4" customFormat="1" ht="21" x14ac:dyDescent="0.5">
      <c r="A1" s="3" t="s">
        <v>0</v>
      </c>
    </row>
    <row r="2" spans="1:6" x14ac:dyDescent="0.35">
      <c r="A2" s="8"/>
    </row>
    <row r="3" spans="1:6" s="154" customFormat="1" ht="18.5" x14ac:dyDescent="0.45">
      <c r="A3" s="153" t="s">
        <v>64</v>
      </c>
    </row>
    <row r="4" spans="1:6" s="154" customFormat="1" ht="18.5" x14ac:dyDescent="0.45">
      <c r="A4" s="156" t="s">
        <v>113</v>
      </c>
    </row>
    <row r="5" spans="1:6" s="154" customFormat="1" ht="18.5" x14ac:dyDescent="0.45">
      <c r="A5" s="156" t="s">
        <v>1</v>
      </c>
    </row>
    <row r="6" spans="1:6" s="197" customFormat="1" ht="14.25" customHeight="1" x14ac:dyDescent="0.3">
      <c r="C6" s="196"/>
      <c r="E6" s="196"/>
    </row>
    <row r="7" spans="1:6" s="197" customFormat="1" ht="14.25" customHeight="1" x14ac:dyDescent="0.3">
      <c r="C7" s="222"/>
      <c r="D7" s="223"/>
      <c r="E7" s="222"/>
    </row>
    <row r="8" spans="1:6" s="112" customFormat="1" ht="14.25" customHeight="1" x14ac:dyDescent="0.35">
      <c r="A8" s="213"/>
      <c r="B8" s="213"/>
      <c r="C8" s="99">
        <v>46022</v>
      </c>
      <c r="D8" s="224"/>
      <c r="E8" s="99">
        <v>45657</v>
      </c>
      <c r="F8" s="213"/>
    </row>
    <row r="9" spans="1:6" s="112" customFormat="1" ht="14.25" customHeight="1" x14ac:dyDescent="0.35">
      <c r="A9" s="213"/>
      <c r="B9" s="213"/>
      <c r="C9" s="218"/>
      <c r="D9" s="213"/>
      <c r="E9" s="213"/>
      <c r="F9" s="213"/>
    </row>
    <row r="10" spans="1:6" s="112" customFormat="1" ht="14.25" customHeight="1" x14ac:dyDescent="0.3">
      <c r="A10" s="219" t="s">
        <v>65</v>
      </c>
      <c r="B10" s="11"/>
      <c r="C10" s="93"/>
      <c r="D10" s="11"/>
      <c r="E10" s="11"/>
      <c r="F10" s="11"/>
    </row>
    <row r="11" spans="1:6" s="112" customFormat="1" ht="14.25" customHeight="1" x14ac:dyDescent="0.3">
      <c r="A11" s="220" t="s">
        <v>149</v>
      </c>
      <c r="B11" s="11"/>
      <c r="C11" s="44">
        <v>306915</v>
      </c>
      <c r="D11" s="11"/>
      <c r="E11" s="45">
        <v>296463</v>
      </c>
      <c r="F11" s="11"/>
    </row>
    <row r="12" spans="1:6" s="112" customFormat="1" ht="14.25" customHeight="1" x14ac:dyDescent="0.3">
      <c r="A12" s="220" t="s">
        <v>150</v>
      </c>
      <c r="B12" s="11"/>
      <c r="C12" s="225">
        <v>-1459</v>
      </c>
      <c r="D12" s="11"/>
      <c r="E12" s="214">
        <v>-1327</v>
      </c>
      <c r="F12" s="11"/>
    </row>
    <row r="13" spans="1:6" s="112" customFormat="1" ht="14.25" customHeight="1" x14ac:dyDescent="0.3">
      <c r="A13" s="220" t="s">
        <v>151</v>
      </c>
      <c r="B13" s="11"/>
      <c r="C13" s="207">
        <v>10594</v>
      </c>
      <c r="D13" s="11"/>
      <c r="E13" s="193">
        <v>7502</v>
      </c>
      <c r="F13" s="11"/>
    </row>
    <row r="14" spans="1:6" s="112" customFormat="1" ht="14.25" customHeight="1" x14ac:dyDescent="0.3">
      <c r="A14" s="220" t="s">
        <v>144</v>
      </c>
      <c r="B14" s="11"/>
      <c r="C14" s="44">
        <v>316050</v>
      </c>
      <c r="D14" s="11"/>
      <c r="E14" s="45">
        <v>302638</v>
      </c>
      <c r="F14" s="11"/>
    </row>
    <row r="15" spans="1:6" s="112" customFormat="1" ht="14.25" customHeight="1" x14ac:dyDescent="0.3">
      <c r="A15" s="220" t="s">
        <v>66</v>
      </c>
      <c r="B15" s="11"/>
      <c r="C15" s="44"/>
      <c r="D15" s="11"/>
      <c r="E15" s="45"/>
      <c r="F15" s="11"/>
    </row>
    <row r="16" spans="1:6" s="112" customFormat="1" ht="14.25" customHeight="1" x14ac:dyDescent="0.3">
      <c r="A16" s="220" t="s">
        <v>153</v>
      </c>
      <c r="B16" s="11"/>
      <c r="C16" s="225">
        <v>-79185</v>
      </c>
      <c r="D16" s="11"/>
      <c r="E16" s="214">
        <v>-73251</v>
      </c>
      <c r="F16" s="11"/>
    </row>
    <row r="17" spans="1:6" s="112" customFormat="1" ht="14.25" customHeight="1" x14ac:dyDescent="0.3">
      <c r="A17" s="220" t="s">
        <v>152</v>
      </c>
      <c r="B17" s="11"/>
      <c r="C17" s="226">
        <v>-17746</v>
      </c>
      <c r="D17" s="11"/>
      <c r="E17" s="215">
        <v>-16853</v>
      </c>
      <c r="F17" s="11"/>
    </row>
    <row r="18" spans="1:6" s="112" customFormat="1" ht="14.25" customHeight="1" x14ac:dyDescent="0.3">
      <c r="A18" s="220" t="s">
        <v>144</v>
      </c>
      <c r="B18" s="11"/>
      <c r="C18" s="225">
        <v>-96931</v>
      </c>
      <c r="D18" s="11"/>
      <c r="E18" s="214">
        <v>-90104.03602</v>
      </c>
      <c r="F18" s="11"/>
    </row>
    <row r="19" spans="1:6" s="112" customFormat="1" ht="14.25" customHeight="1" x14ac:dyDescent="0.3">
      <c r="A19" s="220" t="s">
        <v>144</v>
      </c>
      <c r="B19" s="11"/>
      <c r="C19" s="44"/>
      <c r="D19" s="11"/>
      <c r="E19" s="45"/>
      <c r="F19" s="11"/>
    </row>
    <row r="20" spans="1:6" s="112" customFormat="1" ht="14.25" customHeight="1" x14ac:dyDescent="0.3">
      <c r="A20" s="219" t="s">
        <v>67</v>
      </c>
      <c r="B20" s="11"/>
      <c r="C20" s="207">
        <v>219119</v>
      </c>
      <c r="D20" s="11"/>
      <c r="E20" s="193">
        <v>212534</v>
      </c>
      <c r="F20" s="11"/>
    </row>
    <row r="21" spans="1:6" s="112" customFormat="1" ht="14.25" customHeight="1" x14ac:dyDescent="0.3">
      <c r="A21" s="220" t="s">
        <v>144</v>
      </c>
      <c r="B21" s="11"/>
      <c r="C21" s="44"/>
      <c r="D21" s="11"/>
      <c r="E21" s="45"/>
      <c r="F21" s="11"/>
    </row>
    <row r="22" spans="1:6" s="112" customFormat="1" ht="14.25" customHeight="1" x14ac:dyDescent="0.3">
      <c r="A22" s="220" t="s">
        <v>144</v>
      </c>
      <c r="B22" s="11"/>
      <c r="C22" s="44"/>
      <c r="D22" s="11"/>
      <c r="E22" s="45"/>
      <c r="F22" s="11"/>
    </row>
    <row r="23" spans="1:6" s="112" customFormat="1" ht="14.25" customHeight="1" x14ac:dyDescent="0.3">
      <c r="A23" s="220" t="s">
        <v>68</v>
      </c>
      <c r="B23" s="11"/>
      <c r="C23" s="207">
        <v>219119</v>
      </c>
      <c r="D23" s="11"/>
      <c r="E23" s="193">
        <v>212534</v>
      </c>
      <c r="F23" s="11"/>
    </row>
    <row r="24" spans="1:6" s="112" customFormat="1" ht="14.25" customHeight="1" x14ac:dyDescent="0.3">
      <c r="A24" s="220" t="s">
        <v>144</v>
      </c>
      <c r="B24" s="11"/>
      <c r="C24" s="44"/>
      <c r="D24" s="11"/>
      <c r="E24" s="45"/>
      <c r="F24" s="11"/>
    </row>
    <row r="25" spans="1:6" s="112" customFormat="1" ht="14.25" customHeight="1" x14ac:dyDescent="0.3">
      <c r="A25" s="220" t="s">
        <v>69</v>
      </c>
      <c r="B25" s="11"/>
      <c r="C25" s="44"/>
      <c r="D25" s="11"/>
      <c r="E25" s="45"/>
      <c r="F25" s="11"/>
    </row>
    <row r="26" spans="1:6" s="112" customFormat="1" ht="14.25" customHeight="1" x14ac:dyDescent="0.3">
      <c r="A26" s="221" t="s">
        <v>154</v>
      </c>
      <c r="B26" s="11"/>
      <c r="C26" s="207">
        <v>19427</v>
      </c>
      <c r="D26" s="11"/>
      <c r="E26" s="193">
        <v>16351</v>
      </c>
      <c r="F26" s="11"/>
    </row>
    <row r="27" spans="1:6" s="112" customFormat="1" ht="14.25" customHeight="1" x14ac:dyDescent="0.3">
      <c r="A27" s="220" t="s">
        <v>144</v>
      </c>
      <c r="B27" s="11"/>
      <c r="C27" s="207">
        <v>19427</v>
      </c>
      <c r="D27" s="11"/>
      <c r="E27" s="193">
        <v>16351</v>
      </c>
      <c r="F27" s="11"/>
    </row>
    <row r="28" spans="1:6" s="112" customFormat="1" ht="14.25" customHeight="1" x14ac:dyDescent="0.3">
      <c r="A28" s="220" t="s">
        <v>144</v>
      </c>
      <c r="B28" s="11"/>
      <c r="C28" s="229"/>
      <c r="D28" s="11"/>
      <c r="E28" s="230"/>
      <c r="F28" s="11"/>
    </row>
    <row r="29" spans="1:6" s="112" customFormat="1" ht="14.25" customHeight="1" thickBot="1" x14ac:dyDescent="0.35">
      <c r="A29" s="220" t="s">
        <v>70</v>
      </c>
      <c r="B29" s="11"/>
      <c r="C29" s="216">
        <v>238546</v>
      </c>
      <c r="D29" s="11"/>
      <c r="E29" s="216">
        <v>228885</v>
      </c>
      <c r="F29" s="93"/>
    </row>
    <row r="30" spans="1:6" s="112" customFormat="1" ht="14.25" customHeight="1" thickTop="1" x14ac:dyDescent="0.3">
      <c r="A30" s="220" t="s">
        <v>144</v>
      </c>
      <c r="B30" s="11"/>
      <c r="C30" s="44"/>
      <c r="D30" s="11"/>
      <c r="E30" s="45"/>
      <c r="F30" s="11"/>
    </row>
    <row r="31" spans="1:6" s="112" customFormat="1" ht="14.25" customHeight="1" x14ac:dyDescent="0.3">
      <c r="A31" s="219" t="s">
        <v>71</v>
      </c>
      <c r="B31" s="11"/>
      <c r="C31" s="44"/>
      <c r="D31" s="11"/>
      <c r="E31" s="45"/>
      <c r="F31" s="11"/>
    </row>
    <row r="32" spans="1:6" s="112" customFormat="1" ht="14.25" customHeight="1" x14ac:dyDescent="0.3">
      <c r="A32" s="220" t="s">
        <v>72</v>
      </c>
      <c r="B32" s="11"/>
      <c r="C32" s="44"/>
      <c r="D32" s="11"/>
      <c r="E32" s="45"/>
      <c r="F32" s="11"/>
    </row>
    <row r="33" spans="1:6" s="112" customFormat="1" ht="14.25" customHeight="1" x14ac:dyDescent="0.3">
      <c r="A33" s="220" t="s">
        <v>73</v>
      </c>
      <c r="B33" s="11"/>
      <c r="C33" s="44">
        <v>17302</v>
      </c>
      <c r="D33" s="11"/>
      <c r="E33" s="45">
        <v>17240</v>
      </c>
      <c r="F33" s="11"/>
    </row>
    <row r="34" spans="1:6" s="112" customFormat="1" ht="14.25" customHeight="1" x14ac:dyDescent="0.3">
      <c r="A34" s="220" t="s">
        <v>145</v>
      </c>
      <c r="B34" s="11"/>
      <c r="C34" s="44">
        <v>1498</v>
      </c>
      <c r="D34" s="11"/>
      <c r="E34" s="45">
        <v>1540</v>
      </c>
      <c r="F34" s="11"/>
    </row>
    <row r="35" spans="1:6" s="112" customFormat="1" ht="14.25" customHeight="1" x14ac:dyDescent="0.3">
      <c r="A35" s="220" t="s">
        <v>74</v>
      </c>
      <c r="B35" s="11"/>
      <c r="C35" s="44">
        <v>1552</v>
      </c>
      <c r="D35" s="11"/>
      <c r="E35" s="45">
        <v>1394</v>
      </c>
      <c r="F35" s="11"/>
    </row>
    <row r="36" spans="1:6" s="112" customFormat="1" ht="14.25" customHeight="1" x14ac:dyDescent="0.3">
      <c r="A36" s="220" t="s">
        <v>75</v>
      </c>
      <c r="B36" s="11"/>
      <c r="C36" s="44">
        <v>2688</v>
      </c>
      <c r="D36" s="11"/>
      <c r="E36" s="45">
        <v>2554</v>
      </c>
      <c r="F36" s="11"/>
    </row>
    <row r="37" spans="1:6" s="112" customFormat="1" ht="14.25" customHeight="1" x14ac:dyDescent="0.3">
      <c r="A37" s="220" t="s">
        <v>76</v>
      </c>
      <c r="B37" s="11"/>
      <c r="C37" s="44">
        <v>3768</v>
      </c>
      <c r="D37" s="11"/>
      <c r="E37" s="45">
        <v>3515</v>
      </c>
      <c r="F37" s="11"/>
    </row>
    <row r="38" spans="1:6" s="112" customFormat="1" ht="14.25" customHeight="1" x14ac:dyDescent="0.3">
      <c r="A38" s="220" t="s">
        <v>77</v>
      </c>
      <c r="B38" s="11"/>
      <c r="C38" s="44">
        <v>2153</v>
      </c>
      <c r="D38" s="11"/>
      <c r="E38" s="45">
        <v>2028</v>
      </c>
      <c r="F38" s="11"/>
    </row>
    <row r="39" spans="1:6" s="112" customFormat="1" ht="14.25" customHeight="1" x14ac:dyDescent="0.3">
      <c r="A39" s="220" t="s">
        <v>78</v>
      </c>
      <c r="B39" s="11"/>
      <c r="C39" s="44">
        <v>1763</v>
      </c>
      <c r="D39" s="11"/>
      <c r="E39" s="45">
        <v>1924</v>
      </c>
      <c r="F39" s="11"/>
    </row>
    <row r="40" spans="1:6" s="112" customFormat="1" ht="14.25" customHeight="1" x14ac:dyDescent="0.3">
      <c r="A40" s="220" t="s">
        <v>146</v>
      </c>
      <c r="B40" s="11"/>
      <c r="C40" s="44">
        <v>1415</v>
      </c>
      <c r="D40" s="11"/>
      <c r="E40" s="45">
        <v>1122</v>
      </c>
      <c r="F40" s="11"/>
    </row>
    <row r="41" spans="1:6" s="112" customFormat="1" ht="14.25" customHeight="1" x14ac:dyDescent="0.3">
      <c r="A41" s="220" t="s">
        <v>79</v>
      </c>
      <c r="B41" s="11"/>
      <c r="C41" s="225">
        <v>-3079</v>
      </c>
      <c r="D41" s="11"/>
      <c r="E41" s="214">
        <v>-3676</v>
      </c>
      <c r="F41" s="11"/>
    </row>
    <row r="42" spans="1:6" s="112" customFormat="1" ht="14.25" customHeight="1" x14ac:dyDescent="0.3">
      <c r="A42" s="220" t="s">
        <v>147</v>
      </c>
      <c r="B42" s="11"/>
      <c r="C42" s="225">
        <v>-36</v>
      </c>
      <c r="D42" s="11"/>
      <c r="E42" s="214">
        <v>246</v>
      </c>
      <c r="F42" s="11"/>
    </row>
    <row r="43" spans="1:6" s="112" customFormat="1" ht="14.25" customHeight="1" x14ac:dyDescent="0.3">
      <c r="A43" s="220" t="s">
        <v>80</v>
      </c>
      <c r="B43" s="93"/>
      <c r="C43" s="207">
        <v>160</v>
      </c>
      <c r="D43" s="93"/>
      <c r="E43" s="215">
        <v>194</v>
      </c>
      <c r="F43" s="93"/>
    </row>
    <row r="44" spans="1:6" s="112" customFormat="1" ht="14.25" customHeight="1" x14ac:dyDescent="0.3">
      <c r="A44" s="221" t="s">
        <v>144</v>
      </c>
      <c r="B44" s="11"/>
      <c r="C44" s="44">
        <v>29184</v>
      </c>
      <c r="D44" s="11"/>
      <c r="E44" s="45">
        <v>28081.035349999995</v>
      </c>
      <c r="F44" s="11"/>
    </row>
    <row r="45" spans="1:6" s="112" customFormat="1" ht="14.25" customHeight="1" x14ac:dyDescent="0.3">
      <c r="A45" s="221" t="s">
        <v>81</v>
      </c>
      <c r="B45" s="11"/>
      <c r="C45" s="44"/>
      <c r="D45" s="11"/>
      <c r="E45" s="45"/>
      <c r="F45" s="11"/>
    </row>
    <row r="46" spans="1:6" s="112" customFormat="1" ht="14.25" customHeight="1" x14ac:dyDescent="0.3">
      <c r="A46" s="220" t="s">
        <v>82</v>
      </c>
      <c r="B46" s="11"/>
      <c r="C46" s="44">
        <v>5345</v>
      </c>
      <c r="D46" s="11"/>
      <c r="E46" s="45">
        <v>5280</v>
      </c>
      <c r="F46" s="11"/>
    </row>
    <row r="47" spans="1:6" s="112" customFormat="1" ht="14.25" customHeight="1" x14ac:dyDescent="0.3">
      <c r="A47" s="220" t="s">
        <v>83</v>
      </c>
      <c r="B47" s="93"/>
      <c r="C47" s="44">
        <v>47408</v>
      </c>
      <c r="D47" s="93"/>
      <c r="E47" s="45">
        <v>52944</v>
      </c>
      <c r="F47" s="93"/>
    </row>
    <row r="48" spans="1:6" s="112" customFormat="1" ht="14.25" customHeight="1" x14ac:dyDescent="0.3">
      <c r="A48" s="220" t="s">
        <v>148</v>
      </c>
      <c r="B48" s="11"/>
      <c r="C48" s="44">
        <v>8</v>
      </c>
      <c r="D48" s="11"/>
      <c r="E48" s="45">
        <v>34</v>
      </c>
      <c r="F48" s="11"/>
    </row>
    <row r="49" spans="1:6" s="112" customFormat="1" ht="14.25" customHeight="1" x14ac:dyDescent="0.3">
      <c r="A49" s="220" t="s">
        <v>84</v>
      </c>
      <c r="B49" s="93"/>
      <c r="C49" s="44">
        <v>12383</v>
      </c>
      <c r="D49" s="93"/>
      <c r="E49" s="45">
        <v>9371</v>
      </c>
      <c r="F49" s="93"/>
    </row>
    <row r="50" spans="1:6" s="112" customFormat="1" ht="14.25" customHeight="1" x14ac:dyDescent="0.3">
      <c r="A50" s="220" t="s">
        <v>80</v>
      </c>
      <c r="B50" s="11"/>
      <c r="C50" s="207">
        <v>113231</v>
      </c>
      <c r="D50" s="11"/>
      <c r="E50" s="193">
        <v>100794</v>
      </c>
      <c r="F50" s="11"/>
    </row>
    <row r="51" spans="1:6" s="112" customFormat="1" ht="14.25" customHeight="1" x14ac:dyDescent="0.3">
      <c r="A51" s="220" t="s">
        <v>144</v>
      </c>
      <c r="B51" s="11"/>
      <c r="C51" s="44">
        <v>178375</v>
      </c>
      <c r="D51" s="11"/>
      <c r="E51" s="45">
        <v>168422.83357000002</v>
      </c>
      <c r="F51" s="11"/>
    </row>
    <row r="52" spans="1:6" s="112" customFormat="1" ht="14.25" customHeight="1" x14ac:dyDescent="0.3">
      <c r="A52" s="220" t="s">
        <v>85</v>
      </c>
      <c r="B52" s="11"/>
      <c r="C52" s="44"/>
      <c r="D52" s="11"/>
      <c r="E52" s="45"/>
      <c r="F52" s="11"/>
    </row>
    <row r="53" spans="1:6" s="112" customFormat="1" ht="14.25" customHeight="1" x14ac:dyDescent="0.3">
      <c r="A53" s="220" t="s">
        <v>155</v>
      </c>
      <c r="B53" s="11"/>
      <c r="C53" s="44">
        <v>12830</v>
      </c>
      <c r="D53" s="11"/>
      <c r="E53" s="45">
        <v>8389.00317</v>
      </c>
      <c r="F53" s="11"/>
    </row>
    <row r="54" spans="1:6" s="112" customFormat="1" ht="14.25" customHeight="1" x14ac:dyDescent="0.3">
      <c r="A54" s="220" t="s">
        <v>86</v>
      </c>
      <c r="B54" s="93"/>
      <c r="C54" s="207">
        <v>18157</v>
      </c>
      <c r="D54" s="93"/>
      <c r="E54" s="193">
        <v>23992</v>
      </c>
      <c r="F54" s="93"/>
    </row>
    <row r="55" spans="1:6" s="112" customFormat="1" ht="14.25" customHeight="1" x14ac:dyDescent="0.3">
      <c r="A55" s="11"/>
      <c r="B55" s="93"/>
      <c r="C55" s="227">
        <v>30986.549070000008</v>
      </c>
      <c r="D55" s="93"/>
      <c r="E55" s="217">
        <v>32381.00317</v>
      </c>
      <c r="F55" s="93"/>
    </row>
    <row r="56" spans="1:6" s="112" customFormat="1" ht="14.25" customHeight="1" x14ac:dyDescent="0.3">
      <c r="A56" s="11" t="s">
        <v>144</v>
      </c>
      <c r="B56" s="11"/>
      <c r="C56" s="44"/>
      <c r="D56" s="11"/>
      <c r="E56" s="45"/>
      <c r="F56" s="11"/>
    </row>
    <row r="57" spans="1:6" s="112" customFormat="1" ht="14.25" customHeight="1" thickBot="1" x14ac:dyDescent="0.35">
      <c r="A57" s="93" t="s">
        <v>44</v>
      </c>
      <c r="B57" s="93"/>
      <c r="C57" s="216">
        <v>238546</v>
      </c>
      <c r="D57" s="93"/>
      <c r="E57" s="216">
        <v>228885</v>
      </c>
      <c r="F57" s="93"/>
    </row>
    <row r="58" spans="1:6" s="112" customFormat="1" ht="14.25" customHeight="1" thickTop="1" x14ac:dyDescent="0.3">
      <c r="A58" s="11"/>
      <c r="B58" s="11"/>
      <c r="C58" s="44"/>
      <c r="D58" s="11"/>
      <c r="E58" s="45"/>
      <c r="F58" s="11"/>
    </row>
    <row r="59" spans="1:6" x14ac:dyDescent="0.35">
      <c r="C59" s="228"/>
    </row>
    <row r="60" spans="1:6" x14ac:dyDescent="0.35">
      <c r="C60" s="228"/>
    </row>
    <row r="61" spans="1:6" x14ac:dyDescent="0.35">
      <c r="C61" s="228"/>
    </row>
    <row r="62" spans="1:6" x14ac:dyDescent="0.35">
      <c r="C62" s="228"/>
    </row>
    <row r="63" spans="1:6" x14ac:dyDescent="0.35">
      <c r="C63" s="228"/>
    </row>
    <row r="64" spans="1:6" x14ac:dyDescent="0.35">
      <c r="C64" s="228"/>
    </row>
    <row r="65" spans="3:3" x14ac:dyDescent="0.35">
      <c r="C65" s="228"/>
    </row>
    <row r="66" spans="3:3" x14ac:dyDescent="0.35">
      <c r="C66" s="228"/>
    </row>
    <row r="67" spans="3:3" x14ac:dyDescent="0.35">
      <c r="C67" s="228"/>
    </row>
    <row r="68" spans="3:3" x14ac:dyDescent="0.35">
      <c r="C68" s="228"/>
    </row>
    <row r="69" spans="3:3" x14ac:dyDescent="0.35">
      <c r="C69" s="228"/>
    </row>
    <row r="70" spans="3:3" x14ac:dyDescent="0.35">
      <c r="C70" s="228"/>
    </row>
    <row r="71" spans="3:3" x14ac:dyDescent="0.35">
      <c r="C71" s="228"/>
    </row>
    <row r="72" spans="3:3" x14ac:dyDescent="0.35">
      <c r="C72" s="228"/>
    </row>
    <row r="73" spans="3:3" x14ac:dyDescent="0.35">
      <c r="C73" s="228"/>
    </row>
    <row r="74" spans="3:3" x14ac:dyDescent="0.35">
      <c r="C74" s="228"/>
    </row>
    <row r="75" spans="3:3" x14ac:dyDescent="0.35">
      <c r="C75" s="228"/>
    </row>
    <row r="76" spans="3:3" x14ac:dyDescent="0.35">
      <c r="C76" s="228"/>
    </row>
    <row r="77" spans="3:3" x14ac:dyDescent="0.35">
      <c r="C77" s="228"/>
    </row>
    <row r="78" spans="3:3" x14ac:dyDescent="0.35">
      <c r="C78" s="228"/>
    </row>
    <row r="79" spans="3:3" x14ac:dyDescent="0.35">
      <c r="C79" s="228"/>
    </row>
    <row r="80" spans="3:3" x14ac:dyDescent="0.35">
      <c r="C80" s="228"/>
    </row>
    <row r="81" spans="3:3" x14ac:dyDescent="0.35">
      <c r="C81" s="228"/>
    </row>
    <row r="82" spans="3:3" x14ac:dyDescent="0.35">
      <c r="C82" s="228"/>
    </row>
    <row r="83" spans="3:3" x14ac:dyDescent="0.35">
      <c r="C83" s="228"/>
    </row>
    <row r="84" spans="3:3" x14ac:dyDescent="0.35">
      <c r="C84" s="228"/>
    </row>
    <row r="85" spans="3:3" x14ac:dyDescent="0.35">
      <c r="C85" s="228"/>
    </row>
    <row r="86" spans="3:3" x14ac:dyDescent="0.35">
      <c r="C86" s="228"/>
    </row>
    <row r="87" spans="3:3" x14ac:dyDescent="0.35">
      <c r="C87" s="228"/>
    </row>
    <row r="88" spans="3:3" x14ac:dyDescent="0.35">
      <c r="C88" s="228"/>
    </row>
    <row r="89" spans="3:3" x14ac:dyDescent="0.35">
      <c r="C89" s="228"/>
    </row>
    <row r="90" spans="3:3" x14ac:dyDescent="0.35">
      <c r="C90" s="228"/>
    </row>
    <row r="91" spans="3:3" x14ac:dyDescent="0.35">
      <c r="C91" s="228"/>
    </row>
    <row r="92" spans="3:3" x14ac:dyDescent="0.35">
      <c r="C92" s="228"/>
    </row>
    <row r="93" spans="3:3" x14ac:dyDescent="0.35">
      <c r="C93" s="228"/>
    </row>
  </sheetData>
  <pageMargins left="1.1417322834645669" right="1.1417322834645669" top="0.6692913385826772" bottom="0.51181102362204722" header="0.51181102362204722" footer="0.51181102362204722"/>
  <pageSetup paperSize="9" scale="10" firstPageNumber="11" orientation="portrait" useFirstPageNumber="1" r:id="rId1"/>
  <headerFooter alignWithMargins="0">
    <oddFooter>&amp;C&amp;"Times New Roman,Normal"&amp;P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BP SOC 2025</vt:lpstr>
      <vt:lpstr>DRE SOC 2025</vt:lpstr>
      <vt:lpstr>DRA SOC 2025</vt:lpstr>
      <vt:lpstr>DMPL SOC 2025</vt:lpstr>
      <vt:lpstr>DFC SOC 2025</vt:lpstr>
      <vt:lpstr>DVA SOC 2025</vt:lpstr>
      <vt:lpstr>'DFC SOC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Geisa Cristine Moreira</dc:creator>
  <cp:lastModifiedBy>Geisa Cristine Moreira</cp:lastModifiedBy>
  <dcterms:created xsi:type="dcterms:W3CDTF">2025-04-25T19:42:20Z</dcterms:created>
  <dcterms:modified xsi:type="dcterms:W3CDTF">2026-05-04T19:07:35Z</dcterms:modified>
</cp:coreProperties>
</file>