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Portal da Transparência\Demontrações Financeiras 2025\"/>
    </mc:Choice>
  </mc:AlternateContent>
  <bookViews>
    <workbookView xWindow="0" yWindow="0" windowWidth="28800" windowHeight="12315"/>
  </bookViews>
  <sheets>
    <sheet name="BP" sheetId="1" r:id="rId1"/>
    <sheet name="DRE" sheetId="2" r:id="rId2"/>
    <sheet name="DRA" sheetId="4" r:id="rId3"/>
    <sheet name="DMPL" sheetId="3" r:id="rId4"/>
    <sheet name="DFC" sheetId="5" r:id="rId5"/>
    <sheet name="DVA" sheetId="6" r:id="rId6"/>
  </sheets>
  <definedNames>
    <definedName name="_Hlk189402545" localSheetId="3">DMPL!#REF!</definedName>
    <definedName name="_xlnm.Print_Area" localSheetId="4">DFC!$B$10:$D$59</definedName>
    <definedName name="_xlnm.Print_Area" localSheetId="5">DVA!$B$10:$G$62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6" l="1"/>
  <c r="C62" i="6"/>
  <c r="C48" i="6"/>
  <c r="D39" i="5" l="1"/>
  <c r="C52" i="5"/>
  <c r="C59" i="5"/>
  <c r="D28" i="5"/>
  <c r="C28" i="5"/>
  <c r="D60" i="6"/>
  <c r="C60" i="6"/>
  <c r="C49" i="5"/>
  <c r="C44" i="5"/>
  <c r="D19" i="4"/>
  <c r="C19" i="4"/>
  <c r="C19" i="6" l="1"/>
  <c r="C32" i="6"/>
  <c r="C55" i="6"/>
  <c r="C40" i="3"/>
  <c r="H39" i="3"/>
  <c r="H38" i="3"/>
  <c r="H37" i="3"/>
  <c r="H36" i="3"/>
  <c r="H35" i="3"/>
  <c r="H34" i="3"/>
  <c r="H32" i="3"/>
  <c r="H31" i="3"/>
  <c r="G29" i="3"/>
  <c r="G40" i="3" s="1"/>
  <c r="F29" i="3"/>
  <c r="F40" i="3" s="1"/>
  <c r="E29" i="3"/>
  <c r="E40" i="3" s="1"/>
  <c r="D29" i="3"/>
  <c r="D40" i="3" s="1"/>
  <c r="C29" i="3"/>
  <c r="H28" i="3"/>
  <c r="H26" i="3"/>
  <c r="H25" i="3"/>
  <c r="H24" i="3"/>
  <c r="H23" i="3"/>
  <c r="H21" i="3"/>
  <c r="H20" i="3"/>
  <c r="H19" i="3"/>
  <c r="H29" i="3" s="1"/>
  <c r="H40" i="3" s="1"/>
  <c r="H17" i="3"/>
  <c r="C25" i="6" l="1"/>
  <c r="C27" i="6" s="1"/>
  <c r="C34" i="6" s="1"/>
  <c r="E31" i="2"/>
  <c r="E34" i="2" s="1"/>
  <c r="E40" i="2" s="1"/>
  <c r="D31" i="2"/>
  <c r="E27" i="2"/>
  <c r="E20" i="2"/>
  <c r="D20" i="2"/>
  <c r="D27" i="2" s="1"/>
  <c r="D34" i="2" l="1"/>
  <c r="D40" i="2" s="1"/>
  <c r="K44" i="1" l="1"/>
  <c r="J44" i="1"/>
  <c r="D39" i="1"/>
  <c r="E36" i="1"/>
  <c r="D36" i="1"/>
  <c r="K35" i="1"/>
  <c r="K37" i="1" s="1"/>
  <c r="J35" i="1"/>
  <c r="J37" i="1" s="1"/>
  <c r="K28" i="1"/>
  <c r="J28" i="1"/>
  <c r="E25" i="1"/>
  <c r="E39" i="1" s="1"/>
  <c r="D25" i="1"/>
  <c r="J46" i="1" l="1"/>
  <c r="K46" i="1"/>
</calcChain>
</file>

<file path=xl/sharedStrings.xml><?xml version="1.0" encoding="utf-8"?>
<sst xmlns="http://schemas.openxmlformats.org/spreadsheetml/2006/main" count="249" uniqueCount="147">
  <si>
    <t>Balanço patrimonial</t>
  </si>
  <si>
    <t>31 de dezembro de 2025 e 2024</t>
  </si>
  <si>
    <t>(Em milhares de reais)</t>
  </si>
  <si>
    <t xml:space="preserve"> </t>
  </si>
  <si>
    <t>Nota</t>
  </si>
  <si>
    <t>Ativo</t>
  </si>
  <si>
    <t>Passivo e patrimônio líquido</t>
  </si>
  <si>
    <t>Circulante</t>
  </si>
  <si>
    <t>Caixa e equivalentes caixa</t>
  </si>
  <si>
    <t xml:space="preserve">Fornecedores </t>
  </si>
  <si>
    <t>Contas a receber de clientes</t>
  </si>
  <si>
    <t>Fornecedores - partes relacionadas</t>
  </si>
  <si>
    <t>Serviços em curso</t>
  </si>
  <si>
    <t>Passivos de arrendamento</t>
  </si>
  <si>
    <t>-</t>
  </si>
  <si>
    <t>Tributos e contribuições sociais compensáveis</t>
  </si>
  <si>
    <t>Folha de pagamento</t>
  </si>
  <si>
    <t>Estoque</t>
  </si>
  <si>
    <t>Impostos e contribuições sociais</t>
  </si>
  <si>
    <t>Despesas pagas antecipadamente</t>
  </si>
  <si>
    <t>Dividendos a pagar</t>
  </si>
  <si>
    <t xml:space="preserve">Outros créditos </t>
  </si>
  <si>
    <t>Encargos setoriais</t>
  </si>
  <si>
    <t>Obrigações estimadas</t>
  </si>
  <si>
    <t>Uso do bem público - CESAP</t>
  </si>
  <si>
    <t>Outros passivos circulantes</t>
  </si>
  <si>
    <t>Não circulante</t>
  </si>
  <si>
    <t>Depósitos judiciais e cauções</t>
  </si>
  <si>
    <t>Tributos diferidos</t>
  </si>
  <si>
    <t>Investimentos</t>
  </si>
  <si>
    <t>Imobilizado</t>
  </si>
  <si>
    <t>Provisão para contingências</t>
  </si>
  <si>
    <t>Intangível</t>
  </si>
  <si>
    <t>Ativo de direito de uso</t>
  </si>
  <si>
    <t>Total do Passivo</t>
  </si>
  <si>
    <t>Total do ativo</t>
  </si>
  <si>
    <t>Patrimônio líquido</t>
  </si>
  <si>
    <t>Capital social</t>
  </si>
  <si>
    <t>Reserva legal</t>
  </si>
  <si>
    <t>Reserva de lucros</t>
  </si>
  <si>
    <t>Dividendos adicionais</t>
  </si>
  <si>
    <t>Total do patrimônio líquido e passivo</t>
  </si>
  <si>
    <t>Demonstração do resultado</t>
  </si>
  <si>
    <t>Exercícios findos em 31 de dezembro de 2025 e 2024</t>
  </si>
  <si>
    <t>Receita operacional líquida</t>
  </si>
  <si>
    <t>Custos operacionais</t>
  </si>
  <si>
    <t>Energia elétrica comprada</t>
  </si>
  <si>
    <t>Lucro bruto</t>
  </si>
  <si>
    <t>(Despesas) receitas operacionais</t>
  </si>
  <si>
    <t xml:space="preserve">   Despesas gerais e administrativas</t>
  </si>
  <si>
    <t xml:space="preserve">   Outras (despesas) receitas, líquidas</t>
  </si>
  <si>
    <t xml:space="preserve">   Resultado de equivalência patrimonial</t>
  </si>
  <si>
    <t>Resultado antes das receitas (despesas) financeiras líquidas e impostos</t>
  </si>
  <si>
    <t xml:space="preserve">   Receitas financeiras</t>
  </si>
  <si>
    <t xml:space="preserve">   Despesas financeira</t>
  </si>
  <si>
    <t>Resultado financeiro líquido</t>
  </si>
  <si>
    <t>Lucro anes do imposto de renda e da contribuição social</t>
  </si>
  <si>
    <t>Correntes</t>
  </si>
  <si>
    <t>Diferidos</t>
  </si>
  <si>
    <t>Lucro líquido do exercício</t>
  </si>
  <si>
    <t>Demonstração das mutações do patrimônio líquido</t>
  </si>
  <si>
    <t>Capital Social</t>
  </si>
  <si>
    <t>Reserva Legal</t>
  </si>
  <si>
    <t>Retenção de lucros</t>
  </si>
  <si>
    <t>Lucros acumulados</t>
  </si>
  <si>
    <t>Total</t>
  </si>
  <si>
    <t>Saldo em 31 de dezembro de 2023</t>
  </si>
  <si>
    <t>Dividendo mínimo obrigatório residual de 2021 e 2022 (nota 13f)</t>
  </si>
  <si>
    <t>Dividendos relativos a resultados acumulados</t>
  </si>
  <si>
    <t>Destinação do lucro líquido do exercício:</t>
  </si>
  <si>
    <t xml:space="preserve">  Reserva legal (5%)</t>
  </si>
  <si>
    <t xml:space="preserve">  Dividendo mínimo obrigatório (25%)</t>
  </si>
  <si>
    <t xml:space="preserve">  Dividendos adicionais (25%)</t>
  </si>
  <si>
    <t xml:space="preserve">  Juros sobre capital próprio </t>
  </si>
  <si>
    <t xml:space="preserve">  Transferência para reserva de lucros</t>
  </si>
  <si>
    <t>Outros</t>
  </si>
  <si>
    <t>Saldo em 31 de dezembro de 2024</t>
  </si>
  <si>
    <t>Saldo em 31 de dezembro de 2025</t>
  </si>
  <si>
    <t>Demonstração do resultado abrangente</t>
  </si>
  <si>
    <t>Resultado abrangente total</t>
  </si>
  <si>
    <t>Demonstração do fluxo de caixa</t>
  </si>
  <si>
    <t>Fluxos de caixa das atividades operacionais</t>
  </si>
  <si>
    <t>Fluxos de caixa das atividades de investimentos</t>
  </si>
  <si>
    <t>Fluxos de caixa das atividades de financiamentos</t>
  </si>
  <si>
    <t>A variação líquida de caixa é assim demonstrada</t>
  </si>
  <si>
    <t>Demonstração do Valor Adicionado</t>
  </si>
  <si>
    <t>(-) Insumos adquiridos de terceiros</t>
  </si>
  <si>
    <t>Valor adicionado bruto</t>
  </si>
  <si>
    <t>(=) Valor adicionado líquido</t>
  </si>
  <si>
    <t>(+) Valor adicionado transferido</t>
  </si>
  <si>
    <t>Valor adicional total a distribuir</t>
  </si>
  <si>
    <t>Distribuição do valor adicionado</t>
  </si>
  <si>
    <t>Pessoal</t>
  </si>
  <si>
    <t>Governo</t>
  </si>
  <si>
    <t>Acionistas</t>
  </si>
  <si>
    <t xml:space="preserve">  Lucro líquido do exercício</t>
  </si>
  <si>
    <t xml:space="preserve">  Ajustes para conciliar o resultado às disponibilidades geradas</t>
  </si>
  <si>
    <t xml:space="preserve">    Uso do bem público - CESAP (Nota 11)</t>
  </si>
  <si>
    <t xml:space="preserve">    Resultado com equivalência patrimonial (Nota 8)</t>
  </si>
  <si>
    <t xml:space="preserve">    Valor residual do ativo imobilizado baixado</t>
  </si>
  <si>
    <t xml:space="preserve">    Impostos diferidos</t>
  </si>
  <si>
    <t xml:space="preserve">    Amortização  Intangivel - SEFAC (Nota 8)</t>
  </si>
  <si>
    <t xml:space="preserve">    Amortização  Intangível - ETAU (Nota 8)</t>
  </si>
  <si>
    <t xml:space="preserve">    Constituição (reversão) de provisões pra contingêcias líquidas (nota 21)</t>
  </si>
  <si>
    <t xml:space="preserve">    Redução (aumento) nos demais ativos circulantes e não circulantes</t>
  </si>
  <si>
    <t xml:space="preserve">    (Redução) aumento nos demais passivos circulantes e não circulantes</t>
  </si>
  <si>
    <t xml:space="preserve">    Aumento no contas a receber</t>
  </si>
  <si>
    <t xml:space="preserve">    Pagamento de contingências (Nota 21)</t>
  </si>
  <si>
    <t xml:space="preserve">  Variações patrimoniais</t>
  </si>
  <si>
    <t xml:space="preserve">  Total das disponibilidades líquidas geradas pelas atividades operacionais</t>
  </si>
  <si>
    <t xml:space="preserve">  Adições em imobilizado/intangível (Nota 9 e Nota 10)</t>
  </si>
  <si>
    <t xml:space="preserve">  Dividendos recebidos (Nota 8)</t>
  </si>
  <si>
    <t xml:space="preserve">  Caixa líquido gerado pelas (utilizado nas) atividades de investimento</t>
  </si>
  <si>
    <t xml:space="preserve">  Juros sobre capital próprio líquido (Nota 13)</t>
  </si>
  <si>
    <t xml:space="preserve">  Dividendos pagos</t>
  </si>
  <si>
    <t xml:space="preserve">  Caixa líquido utilizado nas atividades de financiamentos</t>
  </si>
  <si>
    <t xml:space="preserve">  Disponibilidades</t>
  </si>
  <si>
    <t xml:space="preserve">    No fim do exercício</t>
  </si>
  <si>
    <t xml:space="preserve">    No início do exercício</t>
  </si>
  <si>
    <t>Aumento de caixa e equivalentes de caixa</t>
  </si>
  <si>
    <t xml:space="preserve">  Caixa líquido gerado pelas atividades operacionais, de investimentos e de financiamentos</t>
  </si>
  <si>
    <t xml:space="preserve">    Depreciação e a amortização (Nota 9 e Nota 10)</t>
  </si>
  <si>
    <t xml:space="preserve">    (Redução) aumento no imposto de renda e contribuição social</t>
  </si>
  <si>
    <t xml:space="preserve">  Pagamento Uso do Bem Público - CESAP (Nota 11)</t>
  </si>
  <si>
    <t xml:space="preserve">  Imposto de renda e contribuições sociais pagos </t>
  </si>
  <si>
    <t>Receitas</t>
  </si>
  <si>
    <t xml:space="preserve">  Venda de energia e serviços</t>
  </si>
  <si>
    <t xml:space="preserve">  Outros resultados</t>
  </si>
  <si>
    <t xml:space="preserve">    Insumos consumidos - custos energia comprada</t>
  </si>
  <si>
    <t xml:space="preserve">    Material e serviços de terceiros</t>
  </si>
  <si>
    <t xml:space="preserve">    Receitas e despesas financeiras (Nota 19)</t>
  </si>
  <si>
    <t xml:space="preserve">    Resultado da equivalência patrimonial (Nota 8)</t>
  </si>
  <si>
    <t xml:space="preserve">    Remunerações</t>
  </si>
  <si>
    <t xml:space="preserve">    Encargos sociais (exceto INSS)</t>
  </si>
  <si>
    <t xml:space="preserve">    Entidade de previdência privada</t>
  </si>
  <si>
    <t xml:space="preserve">    Auxílio-alimentação</t>
  </si>
  <si>
    <t xml:space="preserve">    Provisões de férias e 13º</t>
  </si>
  <si>
    <t xml:space="preserve">    Convênio assistencial e outros benefícios</t>
  </si>
  <si>
    <t xml:space="preserve">    Participação nos resultados</t>
  </si>
  <si>
    <t xml:space="preserve">    Outros</t>
  </si>
  <si>
    <t xml:space="preserve">    Despesas Rescisórias</t>
  </si>
  <si>
    <t xml:space="preserve">    (Custos imobilizados)</t>
  </si>
  <si>
    <t xml:space="preserve">    INSS (sobre folha de pagamento)</t>
  </si>
  <si>
    <t xml:space="preserve">    IRPJ/CSLL</t>
  </si>
  <si>
    <t xml:space="preserve">    PIS/COFINS e outros</t>
  </si>
  <si>
    <t xml:space="preserve">    Dividendos e JSCP</t>
  </si>
  <si>
    <t xml:space="preserve">    Resultados retidos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</si>
</sst>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0_);\(0\)"/>
    <numFmt numFmtId="165" formatCode="_(* #,##0.00_);_(* \(#,##0.00\);_(* &quot;-&quot;??_);_(@_)"/>
    <numFmt numFmtId="166" formatCode="_(* #,##0_);_(* \(#,##0\);_(* &quot;-&quot;_);_(@_)"/>
    <numFmt numFmtId="167" formatCode="_(* ###0_);_(* \(#,##0\);_(* &quot;-&quot;_);_(@_)"/>
    <numFmt numFmtId="168" formatCode="_-* #,##0_-;\-* #,##0_-;_-* &quot;-&quot;??_-;_-@_-"/>
    <numFmt numFmtId="169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i/>
      <sz val="11"/>
      <color indexed="8"/>
      <name val="Times New Roman"/>
      <family val="1"/>
    </font>
    <font>
      <sz val="11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0" fontId="2" fillId="0" borderId="0" xfId="0" applyFont="1"/>
    <xf numFmtId="164" fontId="4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2" fillId="0" borderId="0" xfId="0" applyFont="1" applyAlignment="1">
      <alignment horizontal="center"/>
    </xf>
    <xf numFmtId="3" fontId="3" fillId="0" borderId="0" xfId="0" applyNumberFormat="1" applyFont="1" applyBorder="1" applyAlignment="1">
      <alignment horizontal="center"/>
    </xf>
    <xf numFmtId="3" fontId="3" fillId="0" borderId="0" xfId="0" applyNumberFormat="1" applyFont="1"/>
    <xf numFmtId="166" fontId="5" fillId="0" borderId="0" xfId="2" quotePrefix="1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right"/>
    </xf>
    <xf numFmtId="166" fontId="5" fillId="0" borderId="0" xfId="2" quotePrefix="1" applyNumberFormat="1" applyFont="1" applyFill="1" applyAlignment="1">
      <alignment horizontal="right"/>
    </xf>
    <xf numFmtId="0" fontId="3" fillId="0" borderId="0" xfId="0" applyFont="1" applyAlignment="1">
      <alignment horizontal="right"/>
    </xf>
    <xf numFmtId="166" fontId="5" fillId="0" borderId="0" xfId="2" applyNumberFormat="1" applyFont="1" applyFill="1" applyBorder="1" applyAlignment="1">
      <alignment horizontal="center"/>
    </xf>
    <xf numFmtId="166" fontId="5" fillId="0" borderId="0" xfId="2" applyNumberFormat="1" applyFont="1" applyFill="1" applyBorder="1" applyAlignment="1"/>
    <xf numFmtId="166" fontId="5" fillId="0" borderId="0" xfId="2" quotePrefix="1" applyNumberFormat="1" applyFont="1" applyFill="1" applyBorder="1" applyAlignment="1">
      <alignment horizontal="center"/>
    </xf>
    <xf numFmtId="3" fontId="3" fillId="0" borderId="1" xfId="0" applyNumberFormat="1" applyFont="1" applyBorder="1"/>
    <xf numFmtId="3" fontId="2" fillId="0" borderId="2" xfId="0" applyNumberFormat="1" applyFont="1" applyBorder="1"/>
    <xf numFmtId="166" fontId="5" fillId="0" borderId="0" xfId="2" quotePrefix="1" applyNumberFormat="1" applyFont="1" applyFill="1" applyBorder="1" applyAlignment="1">
      <alignment horizontal="right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/>
    <xf numFmtId="166" fontId="5" fillId="0" borderId="0" xfId="2" applyNumberFormat="1" applyFont="1" applyFill="1" applyBorder="1" applyAlignment="1">
      <alignment horizontal="right"/>
    </xf>
    <xf numFmtId="166" fontId="3" fillId="0" borderId="0" xfId="0" applyNumberFormat="1" applyFont="1"/>
    <xf numFmtId="3" fontId="3" fillId="0" borderId="0" xfId="0" applyNumberFormat="1" applyFont="1" applyBorder="1"/>
    <xf numFmtId="166" fontId="4" fillId="0" borderId="3" xfId="2" applyNumberFormat="1" applyFont="1" applyFill="1" applyBorder="1" applyAlignment="1"/>
    <xf numFmtId="3" fontId="2" fillId="0" borderId="3" xfId="0" applyNumberFormat="1" applyFont="1" applyBorder="1"/>
    <xf numFmtId="166" fontId="5" fillId="0" borderId="0" xfId="0" applyNumberFormat="1" applyFont="1"/>
    <xf numFmtId="166" fontId="4" fillId="0" borderId="0" xfId="0" applyNumberFormat="1" applyFont="1"/>
    <xf numFmtId="0" fontId="5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3" fontId="6" fillId="0" borderId="0" xfId="0" applyNumberFormat="1" applyFont="1" applyAlignment="1">
      <alignment vertical="center"/>
    </xf>
    <xf numFmtId="167" fontId="3" fillId="0" borderId="0" xfId="0" applyNumberFormat="1" applyFont="1" applyAlignment="1">
      <alignment horizontal="right" vertical="center"/>
    </xf>
    <xf numFmtId="167" fontId="3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168" fontId="3" fillId="0" borderId="0" xfId="1" applyNumberFormat="1" applyFont="1" applyAlignment="1">
      <alignment horizontal="right" vertical="center"/>
    </xf>
    <xf numFmtId="169" fontId="3" fillId="0" borderId="1" xfId="0" applyNumberFormat="1" applyFont="1" applyBorder="1" applyAlignment="1">
      <alignment horizontal="right" vertical="center"/>
    </xf>
    <xf numFmtId="166" fontId="3" fillId="0" borderId="0" xfId="0" applyNumberFormat="1" applyFont="1" applyBorder="1" applyAlignment="1">
      <alignment horizontal="right" vertical="center"/>
    </xf>
    <xf numFmtId="166" fontId="3" fillId="0" borderId="2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3" fontId="2" fillId="0" borderId="3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168" fontId="2" fillId="0" borderId="0" xfId="1" applyNumberFormat="1" applyFont="1" applyAlignment="1">
      <alignment horizontal="right" vertical="center"/>
    </xf>
    <xf numFmtId="167" fontId="2" fillId="0" borderId="0" xfId="0" applyNumberFormat="1" applyFont="1" applyAlignment="1">
      <alignment horizontal="right" vertical="center"/>
    </xf>
    <xf numFmtId="167" fontId="2" fillId="0" borderId="3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3" fontId="0" fillId="0" borderId="0" xfId="0" applyNumberFormat="1"/>
    <xf numFmtId="3" fontId="7" fillId="0" borderId="0" xfId="0" applyNumberFormat="1" applyFont="1" applyAlignment="1">
      <alignment horizontal="right" vertical="center"/>
    </xf>
    <xf numFmtId="166" fontId="7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 indent="1"/>
    </xf>
    <xf numFmtId="0" fontId="9" fillId="0" borderId="0" xfId="0" applyFont="1"/>
    <xf numFmtId="0" fontId="10" fillId="0" borderId="0" xfId="0" applyFont="1"/>
    <xf numFmtId="3" fontId="3" fillId="0" borderId="4" xfId="0" applyNumberFormat="1" applyFont="1" applyBorder="1" applyAlignment="1">
      <alignment vertical="center"/>
    </xf>
    <xf numFmtId="3" fontId="3" fillId="0" borderId="4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166" fontId="3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 wrapText="1" indent="1"/>
    </xf>
    <xf numFmtId="166" fontId="3" fillId="0" borderId="1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167" fontId="3" fillId="0" borderId="0" xfId="0" applyNumberFormat="1" applyFont="1" applyAlignment="1">
      <alignment vertical="center"/>
    </xf>
    <xf numFmtId="167" fontId="3" fillId="0" borderId="0" xfId="0" applyNumberFormat="1" applyFont="1"/>
    <xf numFmtId="0" fontId="2" fillId="0" borderId="0" xfId="0" applyFont="1" applyAlignment="1">
      <alignment horizontal="center" vertical="center"/>
    </xf>
    <xf numFmtId="3" fontId="3" fillId="0" borderId="1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3" fontId="3" fillId="0" borderId="5" xfId="0" applyNumberFormat="1" applyFont="1" applyBorder="1" applyAlignment="1">
      <alignment horizontal="right" vertical="center"/>
    </xf>
    <xf numFmtId="166" fontId="3" fillId="0" borderId="1" xfId="0" applyNumberFormat="1" applyFont="1" applyBorder="1" applyAlignment="1"/>
    <xf numFmtId="166" fontId="3" fillId="0" borderId="6" xfId="0" applyNumberFormat="1" applyFont="1" applyBorder="1" applyAlignment="1">
      <alignment horizontal="right" vertical="center"/>
    </xf>
    <xf numFmtId="0" fontId="6" fillId="0" borderId="0" xfId="0" applyFont="1" applyAlignment="1">
      <alignment wrapText="1"/>
    </xf>
    <xf numFmtId="166" fontId="3" fillId="0" borderId="1" xfId="0" applyNumberFormat="1" applyFont="1" applyBorder="1" applyAlignment="1">
      <alignment horizontal="right"/>
    </xf>
    <xf numFmtId="166" fontId="3" fillId="0" borderId="3" xfId="0" applyNumberFormat="1" applyFont="1" applyBorder="1" applyAlignment="1">
      <alignment horizontal="right"/>
    </xf>
    <xf numFmtId="166" fontId="3" fillId="0" borderId="3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 wrapText="1"/>
    </xf>
    <xf numFmtId="3" fontId="3" fillId="0" borderId="3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</cellXfs>
  <cellStyles count="3">
    <cellStyle name="Normal" xfId="0" builtinId="0"/>
    <cellStyle name="Vírgula" xfId="1" builtinId="3"/>
    <cellStyle name="Vírgula 2" xfId="2"/>
  </cellStyles>
  <dxfs count="0"/>
  <tableStyles count="0" defaultTableStyle="TableStyleMedium2" defaultPivotStyle="PivotStyleLight16"/>
  <colors>
    <mruColors>
      <color rgb="FFED7A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28575</xdr:rowOff>
    </xdr:from>
    <xdr:to>
      <xdr:col>6</xdr:col>
      <xdr:colOff>466725</xdr:colOff>
      <xdr:row>7</xdr:row>
      <xdr:rowOff>140970</xdr:rowOff>
    </xdr:to>
    <xdr:pic>
      <xdr:nvPicPr>
        <xdr:cNvPr id="2" name="Imagem 1" descr="Energetica Cabeçalho_Prancheta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8575"/>
          <a:ext cx="7448550" cy="14458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1133475</xdr:colOff>
      <xdr:row>7</xdr:row>
      <xdr:rowOff>179070</xdr:rowOff>
    </xdr:to>
    <xdr:pic>
      <xdr:nvPicPr>
        <xdr:cNvPr id="2" name="Imagem 1" descr="Energetica Cabeçalho_Prancheta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48550" cy="14458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0</xdr:rowOff>
    </xdr:from>
    <xdr:to>
      <xdr:col>5</xdr:col>
      <xdr:colOff>485775</xdr:colOff>
      <xdr:row>7</xdr:row>
      <xdr:rowOff>112395</xdr:rowOff>
    </xdr:to>
    <xdr:pic>
      <xdr:nvPicPr>
        <xdr:cNvPr id="2" name="Imagem 1" descr="Energetica Cabeçalho_Prancheta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0"/>
          <a:ext cx="7448550" cy="14458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5</xdr:col>
      <xdr:colOff>114300</xdr:colOff>
      <xdr:row>7</xdr:row>
      <xdr:rowOff>76200</xdr:rowOff>
    </xdr:to>
    <xdr:pic>
      <xdr:nvPicPr>
        <xdr:cNvPr id="2" name="Imagem 1" descr="Energetica Cabeçalho_Prancheta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1"/>
          <a:ext cx="7753350" cy="14096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38100</xdr:rowOff>
    </xdr:from>
    <xdr:to>
      <xdr:col>3</xdr:col>
      <xdr:colOff>1076324</xdr:colOff>
      <xdr:row>8</xdr:row>
      <xdr:rowOff>66675</xdr:rowOff>
    </xdr:to>
    <xdr:pic>
      <xdr:nvPicPr>
        <xdr:cNvPr id="2" name="Imagem 1" descr="Energetica Cabeçalho_Prancheta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8100"/>
          <a:ext cx="8086724" cy="1552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4</xdr:col>
      <xdr:colOff>371475</xdr:colOff>
      <xdr:row>7</xdr:row>
      <xdr:rowOff>112395</xdr:rowOff>
    </xdr:to>
    <xdr:pic>
      <xdr:nvPicPr>
        <xdr:cNvPr id="2" name="Imagem 1" descr="Energetica Cabeçalho_Prancheta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7448550" cy="14458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D7A2B"/>
  </sheetPr>
  <dimension ref="B10:M52"/>
  <sheetViews>
    <sheetView showGridLines="0" tabSelected="1" zoomScaleNormal="100" workbookViewId="0">
      <selection activeCell="J18" sqref="J18"/>
    </sheetView>
  </sheetViews>
  <sheetFormatPr defaultRowHeight="15" x14ac:dyDescent="0.25"/>
  <cols>
    <col min="1" max="1" width="7.7109375" customWidth="1"/>
    <col min="2" max="2" width="49.140625" customWidth="1"/>
    <col min="3" max="3" width="12" customWidth="1"/>
    <col min="4" max="5" width="17.28515625" customWidth="1"/>
    <col min="8" max="8" width="42.140625" customWidth="1"/>
    <col min="9" max="9" width="12" customWidth="1"/>
    <col min="10" max="11" width="17.28515625" customWidth="1"/>
    <col min="12" max="12" width="11.28515625" bestFit="1" customWidth="1"/>
  </cols>
  <sheetData>
    <row r="10" spans="2:12" x14ac:dyDescent="0.25">
      <c r="B10" s="1" t="s">
        <v>0</v>
      </c>
      <c r="C10" s="2"/>
      <c r="D10" s="2"/>
      <c r="E10" s="2"/>
    </row>
    <row r="11" spans="2:12" x14ac:dyDescent="0.25">
      <c r="B11" s="1" t="s">
        <v>1</v>
      </c>
      <c r="C11" s="2"/>
      <c r="D11" s="2"/>
      <c r="E11" s="2"/>
    </row>
    <row r="12" spans="2:12" x14ac:dyDescent="0.25">
      <c r="B12" s="1" t="s">
        <v>2</v>
      </c>
      <c r="C12" s="2"/>
      <c r="D12" s="2"/>
      <c r="E12" s="2"/>
    </row>
    <row r="13" spans="2:12" x14ac:dyDescent="0.25">
      <c r="B13" s="3"/>
      <c r="C13" s="2"/>
      <c r="D13" s="2"/>
      <c r="E13" s="2"/>
    </row>
    <row r="14" spans="2:12" ht="15.75" thickBot="1" x14ac:dyDescent="0.3">
      <c r="B14" s="3" t="s">
        <v>3</v>
      </c>
      <c r="C14" s="4" t="s">
        <v>4</v>
      </c>
      <c r="D14" s="5">
        <v>2025</v>
      </c>
      <c r="E14" s="5">
        <v>2024</v>
      </c>
      <c r="H14" s="3" t="s">
        <v>3</v>
      </c>
      <c r="I14" s="4" t="s">
        <v>4</v>
      </c>
      <c r="J14" s="5">
        <v>2025</v>
      </c>
      <c r="K14" s="5">
        <v>2024</v>
      </c>
    </row>
    <row r="15" spans="2:12" x14ac:dyDescent="0.25">
      <c r="B15" s="6" t="s">
        <v>5</v>
      </c>
      <c r="C15" s="6"/>
      <c r="D15" s="6"/>
      <c r="E15" s="6"/>
      <c r="F15" s="7"/>
      <c r="G15" s="8"/>
      <c r="H15" s="6" t="s">
        <v>6</v>
      </c>
      <c r="I15" s="6"/>
      <c r="J15" s="6"/>
      <c r="K15" s="6"/>
      <c r="L15" s="7"/>
    </row>
    <row r="16" spans="2:12" x14ac:dyDescent="0.25">
      <c r="B16" s="6"/>
      <c r="C16" s="6"/>
      <c r="D16" s="6"/>
      <c r="E16" s="6"/>
      <c r="F16" s="7"/>
      <c r="G16" s="8"/>
      <c r="H16" s="6"/>
      <c r="I16" s="6"/>
      <c r="J16" s="6"/>
      <c r="K16" s="6"/>
      <c r="L16" s="7"/>
    </row>
    <row r="17" spans="2:12" x14ac:dyDescent="0.25">
      <c r="B17" s="6" t="s">
        <v>7</v>
      </c>
      <c r="C17" s="9"/>
      <c r="D17" s="6"/>
      <c r="E17" s="6"/>
      <c r="F17" s="6"/>
      <c r="G17" s="6"/>
      <c r="H17" s="6" t="s">
        <v>7</v>
      </c>
      <c r="I17" s="10"/>
      <c r="J17" s="6"/>
      <c r="K17" s="6"/>
      <c r="L17" s="6"/>
    </row>
    <row r="18" spans="2:12" x14ac:dyDescent="0.25">
      <c r="B18" s="2" t="s">
        <v>8</v>
      </c>
      <c r="C18" s="11">
        <v>4</v>
      </c>
      <c r="D18" s="12">
        <v>418544</v>
      </c>
      <c r="E18" s="12">
        <v>367733</v>
      </c>
      <c r="F18" s="13"/>
      <c r="G18" s="2"/>
      <c r="H18" s="2" t="s">
        <v>9</v>
      </c>
      <c r="I18" s="14"/>
      <c r="J18" s="15">
        <v>2866</v>
      </c>
      <c r="K18" s="15">
        <v>1489</v>
      </c>
      <c r="L18" s="2"/>
    </row>
    <row r="19" spans="2:12" x14ac:dyDescent="0.25">
      <c r="B19" s="2" t="s">
        <v>10</v>
      </c>
      <c r="C19" s="11">
        <v>5</v>
      </c>
      <c r="D19" s="12">
        <v>15031</v>
      </c>
      <c r="E19" s="12">
        <v>13562</v>
      </c>
      <c r="F19" s="13"/>
      <c r="G19" s="2"/>
      <c r="H19" s="2" t="s">
        <v>11</v>
      </c>
      <c r="I19" s="14">
        <v>7</v>
      </c>
      <c r="J19" s="15">
        <v>2</v>
      </c>
      <c r="K19" s="15">
        <v>2</v>
      </c>
      <c r="L19" s="16"/>
    </row>
    <row r="20" spans="2:12" x14ac:dyDescent="0.25">
      <c r="B20" s="2" t="s">
        <v>12</v>
      </c>
      <c r="C20" s="11"/>
      <c r="D20" s="12">
        <v>24</v>
      </c>
      <c r="E20" s="12">
        <v>1792</v>
      </c>
      <c r="F20" s="2"/>
      <c r="G20" s="2"/>
      <c r="H20" s="2" t="s">
        <v>13</v>
      </c>
      <c r="I20" s="14"/>
      <c r="J20" s="15">
        <v>38</v>
      </c>
      <c r="K20" s="17" t="s">
        <v>14</v>
      </c>
      <c r="L20" s="2"/>
    </row>
    <row r="21" spans="2:12" x14ac:dyDescent="0.25">
      <c r="B21" s="2" t="s">
        <v>15</v>
      </c>
      <c r="C21" s="11"/>
      <c r="D21" s="12">
        <v>18421</v>
      </c>
      <c r="E21" s="12">
        <v>14664</v>
      </c>
      <c r="F21" s="2"/>
      <c r="G21" s="2"/>
      <c r="H21" s="2" t="s">
        <v>16</v>
      </c>
      <c r="I21" s="14"/>
      <c r="J21" s="15">
        <v>226</v>
      </c>
      <c r="K21" s="15">
        <v>245</v>
      </c>
      <c r="L21" s="2"/>
    </row>
    <row r="22" spans="2:12" x14ac:dyDescent="0.25">
      <c r="B22" s="2" t="s">
        <v>17</v>
      </c>
      <c r="C22" s="11"/>
      <c r="D22" s="12">
        <v>3105</v>
      </c>
      <c r="E22" s="12">
        <v>2445</v>
      </c>
      <c r="F22" s="2"/>
      <c r="G22" s="2"/>
      <c r="H22" s="2" t="s">
        <v>18</v>
      </c>
      <c r="I22" s="14">
        <v>12</v>
      </c>
      <c r="J22" s="15">
        <v>6091</v>
      </c>
      <c r="K22" s="15">
        <v>2203</v>
      </c>
      <c r="L22" s="16"/>
    </row>
    <row r="23" spans="2:12" x14ac:dyDescent="0.25">
      <c r="B23" s="2" t="s">
        <v>19</v>
      </c>
      <c r="C23" s="18"/>
      <c r="D23" s="19">
        <v>187</v>
      </c>
      <c r="E23" s="19">
        <v>71</v>
      </c>
      <c r="F23" s="20"/>
      <c r="G23" s="2"/>
      <c r="H23" s="2" t="s">
        <v>20</v>
      </c>
      <c r="I23" s="14"/>
      <c r="J23" s="15">
        <v>649</v>
      </c>
      <c r="K23" s="15">
        <v>1439</v>
      </c>
      <c r="L23" s="16"/>
    </row>
    <row r="24" spans="2:12" ht="15.75" thickBot="1" x14ac:dyDescent="0.3">
      <c r="B24" s="2" t="s">
        <v>21</v>
      </c>
      <c r="C24" s="11">
        <v>6</v>
      </c>
      <c r="D24" s="21">
        <v>2893</v>
      </c>
      <c r="E24" s="21">
        <v>1775</v>
      </c>
      <c r="F24" s="2"/>
      <c r="G24" s="2"/>
      <c r="H24" s="2" t="s">
        <v>22</v>
      </c>
      <c r="I24" s="14"/>
      <c r="J24" s="15">
        <v>741</v>
      </c>
      <c r="K24" s="15">
        <v>1820</v>
      </c>
      <c r="L24" s="2"/>
    </row>
    <row r="25" spans="2:12" ht="15.75" thickBot="1" x14ac:dyDescent="0.3">
      <c r="B25" s="2"/>
      <c r="C25" s="11"/>
      <c r="D25" s="22">
        <f>SUM(D18:D24)</f>
        <v>458205</v>
      </c>
      <c r="E25" s="22">
        <f>SUM(E18:E24)</f>
        <v>402042</v>
      </c>
      <c r="F25" s="2"/>
      <c r="G25" s="2"/>
      <c r="H25" s="2" t="s">
        <v>23</v>
      </c>
      <c r="I25" s="14"/>
      <c r="J25" s="15">
        <v>1214</v>
      </c>
      <c r="K25" s="15">
        <v>1330</v>
      </c>
      <c r="L25" s="17"/>
    </row>
    <row r="26" spans="2:12" x14ac:dyDescent="0.25">
      <c r="B26" s="2"/>
      <c r="C26" s="11"/>
      <c r="D26" s="12"/>
      <c r="E26" s="12"/>
      <c r="F26" s="2"/>
      <c r="G26" s="6"/>
      <c r="H26" s="2" t="s">
        <v>24</v>
      </c>
      <c r="I26" s="14">
        <v>11</v>
      </c>
      <c r="J26" s="15">
        <v>19466</v>
      </c>
      <c r="K26" s="15">
        <v>19466</v>
      </c>
      <c r="L26" s="23"/>
    </row>
    <row r="27" spans="2:12" ht="15.75" thickBot="1" x14ac:dyDescent="0.3">
      <c r="B27" s="6"/>
      <c r="C27" s="24"/>
      <c r="D27" s="25"/>
      <c r="E27" s="25"/>
      <c r="F27" s="2"/>
      <c r="G27" s="2"/>
      <c r="H27" s="2" t="s">
        <v>25</v>
      </c>
      <c r="I27" s="14"/>
      <c r="J27" s="26">
        <v>82</v>
      </c>
      <c r="K27" s="26">
        <v>64</v>
      </c>
      <c r="L27" s="2"/>
    </row>
    <row r="28" spans="2:12" ht="15.75" thickBot="1" x14ac:dyDescent="0.3">
      <c r="B28" s="6" t="s">
        <v>26</v>
      </c>
      <c r="C28" s="24"/>
      <c r="D28" s="25"/>
      <c r="E28" s="25"/>
      <c r="F28" s="6"/>
      <c r="G28" s="2"/>
      <c r="H28" s="6"/>
      <c r="I28" s="10"/>
      <c r="J28" s="22">
        <f>SUM(J18:J27)</f>
        <v>31375</v>
      </c>
      <c r="K28" s="22">
        <f>SUM(K18:K27)</f>
        <v>28058</v>
      </c>
      <c r="L28" s="17"/>
    </row>
    <row r="29" spans="2:12" x14ac:dyDescent="0.25">
      <c r="B29" s="2" t="s">
        <v>27</v>
      </c>
      <c r="C29" s="11"/>
      <c r="D29" s="15">
        <v>23</v>
      </c>
      <c r="E29" s="15">
        <v>25</v>
      </c>
      <c r="F29" s="6"/>
      <c r="G29" s="2"/>
      <c r="H29" s="6"/>
      <c r="I29" s="10"/>
      <c r="J29" s="25"/>
      <c r="K29" s="25"/>
      <c r="L29" s="17"/>
    </row>
    <row r="30" spans="2:12" x14ac:dyDescent="0.25">
      <c r="B30" s="2" t="s">
        <v>12</v>
      </c>
      <c r="C30" s="11"/>
      <c r="D30" s="15">
        <v>492</v>
      </c>
      <c r="E30" s="17" t="s">
        <v>14</v>
      </c>
      <c r="F30" s="14"/>
      <c r="G30" s="27"/>
      <c r="H30" s="6" t="s">
        <v>26</v>
      </c>
      <c r="I30" s="14"/>
      <c r="J30" s="12"/>
      <c r="K30" s="12"/>
      <c r="L30" s="16"/>
    </row>
    <row r="31" spans="2:12" x14ac:dyDescent="0.25">
      <c r="B31" s="2" t="s">
        <v>28</v>
      </c>
      <c r="C31" s="11">
        <v>20</v>
      </c>
      <c r="D31" s="12">
        <v>5906</v>
      </c>
      <c r="E31" s="12">
        <v>6765</v>
      </c>
      <c r="F31" s="14"/>
      <c r="G31" s="2"/>
      <c r="H31" s="2" t="s">
        <v>24</v>
      </c>
      <c r="I31" s="14">
        <v>11</v>
      </c>
      <c r="J31" s="12">
        <v>218131</v>
      </c>
      <c r="K31" s="12">
        <v>226698</v>
      </c>
      <c r="L31" s="16"/>
    </row>
    <row r="32" spans="2:12" x14ac:dyDescent="0.25">
      <c r="B32" s="2" t="s">
        <v>29</v>
      </c>
      <c r="C32" s="11">
        <v>8</v>
      </c>
      <c r="D32" s="12">
        <v>61488</v>
      </c>
      <c r="E32" s="12">
        <v>67404</v>
      </c>
      <c r="F32" s="14"/>
      <c r="G32" s="2"/>
      <c r="H32" s="2" t="s">
        <v>13</v>
      </c>
      <c r="I32" s="14"/>
      <c r="J32" s="12">
        <v>678</v>
      </c>
      <c r="K32" s="17" t="s">
        <v>14</v>
      </c>
      <c r="L32" s="16"/>
    </row>
    <row r="33" spans="2:12" x14ac:dyDescent="0.25">
      <c r="B33" s="2" t="s">
        <v>30</v>
      </c>
      <c r="C33" s="11">
        <v>9</v>
      </c>
      <c r="D33" s="12">
        <v>114667</v>
      </c>
      <c r="E33" s="12">
        <v>106890</v>
      </c>
      <c r="F33" s="13"/>
      <c r="G33" s="2"/>
      <c r="H33" s="2" t="s">
        <v>31</v>
      </c>
      <c r="I33" s="14">
        <v>21</v>
      </c>
      <c r="J33" s="12">
        <v>87</v>
      </c>
      <c r="K33" s="12">
        <v>1081</v>
      </c>
      <c r="L33" s="16"/>
    </row>
    <row r="34" spans="2:12" ht="15.75" thickBot="1" x14ac:dyDescent="0.3">
      <c r="B34" s="2" t="s">
        <v>32</v>
      </c>
      <c r="C34" s="11">
        <v>10</v>
      </c>
      <c r="D34" s="28">
        <v>64418.867749999998</v>
      </c>
      <c r="E34" s="28">
        <v>69700</v>
      </c>
      <c r="F34" s="13"/>
      <c r="G34" s="2"/>
      <c r="H34" s="2" t="s">
        <v>9</v>
      </c>
      <c r="I34" s="14"/>
      <c r="J34" s="12">
        <v>6</v>
      </c>
      <c r="K34" s="12">
        <v>43</v>
      </c>
      <c r="L34" s="2"/>
    </row>
    <row r="35" spans="2:12" ht="15.75" thickBot="1" x14ac:dyDescent="0.3">
      <c r="B35" s="2" t="s">
        <v>33</v>
      </c>
      <c r="C35" s="11"/>
      <c r="D35" s="21">
        <v>734</v>
      </c>
      <c r="E35" s="17" t="s">
        <v>14</v>
      </c>
      <c r="F35" s="13"/>
      <c r="G35" s="2"/>
      <c r="H35" s="6"/>
      <c r="I35" s="10"/>
      <c r="J35" s="22">
        <f>SUM(J31:J34)</f>
        <v>218902</v>
      </c>
      <c r="K35" s="22">
        <f>SUM(K31:K34)</f>
        <v>227822</v>
      </c>
      <c r="L35" s="17"/>
    </row>
    <row r="36" spans="2:12" ht="15.75" thickBot="1" x14ac:dyDescent="0.3">
      <c r="B36" s="2"/>
      <c r="C36" s="11"/>
      <c r="D36" s="22">
        <f>SUM(D29:D35)</f>
        <v>247728.86775</v>
      </c>
      <c r="E36" s="22">
        <f>SUM(E29:E35)</f>
        <v>250784</v>
      </c>
      <c r="F36" s="2"/>
      <c r="G36" s="2"/>
      <c r="H36" s="6"/>
      <c r="I36" s="10"/>
      <c r="J36" s="25"/>
      <c r="K36" s="25"/>
      <c r="L36" s="2"/>
    </row>
    <row r="37" spans="2:12" ht="15.75" thickBot="1" x14ac:dyDescent="0.3">
      <c r="B37" s="2"/>
      <c r="C37" s="11"/>
      <c r="D37" s="12"/>
      <c r="E37" s="12"/>
      <c r="F37" s="2"/>
      <c r="G37" s="2"/>
      <c r="H37" s="6" t="s">
        <v>34</v>
      </c>
      <c r="I37" s="14"/>
      <c r="J37" s="29">
        <f>+J35+J28</f>
        <v>250277</v>
      </c>
      <c r="K37" s="29">
        <f>+K35+K28</f>
        <v>255880</v>
      </c>
      <c r="L37" s="17"/>
    </row>
    <row r="38" spans="2:12" ht="16.5" thickTop="1" thickBot="1" x14ac:dyDescent="0.3">
      <c r="B38" s="2"/>
      <c r="C38" s="11"/>
      <c r="D38" s="12"/>
      <c r="E38" s="12"/>
      <c r="F38" s="2"/>
      <c r="G38" s="2"/>
      <c r="H38" s="2"/>
      <c r="I38" s="14"/>
      <c r="J38" s="2"/>
      <c r="K38" s="2"/>
      <c r="L38" s="17"/>
    </row>
    <row r="39" spans="2:12" ht="15.75" thickBot="1" x14ac:dyDescent="0.3">
      <c r="B39" s="6" t="s">
        <v>35</v>
      </c>
      <c r="C39" s="11"/>
      <c r="D39" s="30">
        <f>+D36+D25</f>
        <v>705933.86774999998</v>
      </c>
      <c r="E39" s="30">
        <f>+E36+E25</f>
        <v>652826</v>
      </c>
      <c r="F39" s="2"/>
      <c r="G39" s="2"/>
      <c r="H39" s="6" t="s">
        <v>36</v>
      </c>
      <c r="I39" s="14">
        <v>13</v>
      </c>
      <c r="J39" s="12"/>
      <c r="K39" s="12"/>
      <c r="L39" s="2"/>
    </row>
    <row r="40" spans="2:12" ht="15.75" thickTop="1" x14ac:dyDescent="0.25">
      <c r="B40" s="2"/>
      <c r="C40" s="28"/>
      <c r="D40" s="2"/>
      <c r="E40" s="2"/>
      <c r="F40" s="2"/>
      <c r="G40" s="2"/>
      <c r="H40" s="2" t="s">
        <v>37</v>
      </c>
      <c r="I40" s="14"/>
      <c r="J40" s="12">
        <v>254431</v>
      </c>
      <c r="K40" s="12">
        <v>254431</v>
      </c>
      <c r="L40" s="2"/>
    </row>
    <row r="41" spans="2:12" x14ac:dyDescent="0.25">
      <c r="B41" s="2"/>
      <c r="C41" s="2"/>
      <c r="D41" s="2"/>
      <c r="E41" s="2"/>
      <c r="F41" s="2"/>
      <c r="G41" s="2"/>
      <c r="H41" s="2" t="s">
        <v>38</v>
      </c>
      <c r="I41" s="14"/>
      <c r="J41" s="12">
        <v>33035</v>
      </c>
      <c r="K41" s="12">
        <v>27922</v>
      </c>
      <c r="L41" s="17"/>
    </row>
    <row r="42" spans="2:12" x14ac:dyDescent="0.25">
      <c r="B42" s="2"/>
      <c r="C42" s="2"/>
      <c r="D42" s="2"/>
      <c r="E42" s="2"/>
      <c r="F42" s="2"/>
      <c r="G42" s="31"/>
      <c r="H42" s="2" t="s">
        <v>39</v>
      </c>
      <c r="I42" s="14"/>
      <c r="J42" s="12">
        <v>143904</v>
      </c>
      <c r="K42" s="12">
        <v>99503</v>
      </c>
      <c r="L42" s="17"/>
    </row>
    <row r="43" spans="2:12" ht="15.75" thickBot="1" x14ac:dyDescent="0.3">
      <c r="B43" s="2"/>
      <c r="C43" s="12"/>
      <c r="D43" s="2"/>
      <c r="E43" s="2"/>
      <c r="F43" s="2"/>
      <c r="G43" s="32"/>
      <c r="H43" s="2" t="s">
        <v>40</v>
      </c>
      <c r="I43" s="14"/>
      <c r="J43" s="12">
        <v>24287</v>
      </c>
      <c r="K43" s="12">
        <v>15090</v>
      </c>
      <c r="L43" s="2"/>
    </row>
    <row r="44" spans="2:12" ht="15.75" thickBot="1" x14ac:dyDescent="0.3">
      <c r="B44" s="6"/>
      <c r="C44" s="2"/>
      <c r="D44" s="6"/>
      <c r="E44" s="6"/>
      <c r="F44" s="2"/>
      <c r="G44" s="33"/>
      <c r="H44" s="6"/>
      <c r="I44" s="10"/>
      <c r="J44" s="22">
        <f>SUM(J40:J43)</f>
        <v>455657</v>
      </c>
      <c r="K44" s="22">
        <f>SUM(K40:K43)</f>
        <v>396946</v>
      </c>
      <c r="L44" s="2"/>
    </row>
    <row r="45" spans="2:12" ht="15.75" thickBot="1" x14ac:dyDescent="0.3">
      <c r="B45" s="2"/>
      <c r="C45" s="6"/>
      <c r="D45" s="2"/>
      <c r="E45" s="2"/>
      <c r="F45" s="6"/>
      <c r="G45" s="34"/>
      <c r="H45" s="6"/>
      <c r="I45" s="10"/>
      <c r="J45" s="6"/>
      <c r="K45" s="6"/>
      <c r="L45" s="2"/>
    </row>
    <row r="46" spans="2:12" ht="15.75" thickBot="1" x14ac:dyDescent="0.3">
      <c r="B46" s="2"/>
      <c r="C46" s="2"/>
      <c r="D46" s="2"/>
      <c r="E46" s="2"/>
      <c r="F46" s="2"/>
      <c r="G46" s="2"/>
      <c r="H46" s="6" t="s">
        <v>41</v>
      </c>
      <c r="I46" s="14"/>
      <c r="J46" s="30">
        <f>+J44+J37</f>
        <v>705934</v>
      </c>
      <c r="K46" s="30">
        <f>+K44+K37</f>
        <v>652826</v>
      </c>
      <c r="L46" s="2"/>
    </row>
    <row r="47" spans="2:12" ht="15.75" thickTop="1" x14ac:dyDescent="0.25">
      <c r="B47" s="2"/>
      <c r="C47" s="2"/>
      <c r="D47" s="2"/>
      <c r="E47" s="2"/>
      <c r="F47" s="2"/>
      <c r="G47" s="2"/>
      <c r="H47" s="2"/>
      <c r="I47" s="14"/>
      <c r="J47" s="2"/>
      <c r="K47" s="2"/>
      <c r="L47" s="2"/>
    </row>
    <row r="48" spans="2:12" x14ac:dyDescent="0.25">
      <c r="B48" s="2"/>
      <c r="C48" s="2"/>
      <c r="D48" s="2"/>
      <c r="E48" s="2"/>
      <c r="F48" s="2"/>
      <c r="G48" s="31"/>
      <c r="L48" s="2"/>
    </row>
    <row r="49" spans="2:13" x14ac:dyDescent="0.25">
      <c r="B49" s="2"/>
      <c r="C49" s="2"/>
      <c r="D49" s="2"/>
      <c r="E49" s="2"/>
      <c r="F49" s="2"/>
      <c r="G49" s="2"/>
      <c r="L49" s="2"/>
      <c r="M49" s="2"/>
    </row>
    <row r="50" spans="2:13" x14ac:dyDescent="0.25">
      <c r="C50" s="2"/>
    </row>
    <row r="52" spans="2:13" x14ac:dyDescent="0.25">
      <c r="B52" s="6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D7A2B"/>
  </sheetPr>
  <dimension ref="B10:E41"/>
  <sheetViews>
    <sheetView showGridLines="0" topLeftCell="A5" zoomScaleNormal="100" workbookViewId="0">
      <selection activeCell="N34" sqref="N34"/>
    </sheetView>
  </sheetViews>
  <sheetFormatPr defaultRowHeight="14.25" x14ac:dyDescent="0.2"/>
  <cols>
    <col min="1" max="1" width="7.7109375" style="2" customWidth="1"/>
    <col min="2" max="2" width="67.5703125" style="2" customWidth="1"/>
    <col min="3" max="3" width="9.85546875" style="2" customWidth="1"/>
    <col min="4" max="5" width="17.28515625" style="2" customWidth="1"/>
    <col min="6" max="16384" width="9.140625" style="2"/>
  </cols>
  <sheetData>
    <row r="10" spans="2:5" s="6" customFormat="1" ht="15" x14ac:dyDescent="0.25">
      <c r="B10" s="35" t="s">
        <v>42</v>
      </c>
    </row>
    <row r="11" spans="2:5" s="6" customFormat="1" ht="15" x14ac:dyDescent="0.25">
      <c r="B11" s="1" t="s">
        <v>43</v>
      </c>
    </row>
    <row r="12" spans="2:5" s="6" customFormat="1" ht="15" x14ac:dyDescent="0.25">
      <c r="B12" s="1" t="s">
        <v>2</v>
      </c>
    </row>
    <row r="13" spans="2:5" x14ac:dyDescent="0.2">
      <c r="B13" s="36"/>
    </row>
    <row r="14" spans="2:5" x14ac:dyDescent="0.2">
      <c r="B14" s="36"/>
    </row>
    <row r="15" spans="2:5" ht="15.75" thickBot="1" x14ac:dyDescent="0.25">
      <c r="C15" s="4" t="s">
        <v>4</v>
      </c>
      <c r="D15" s="37">
        <v>2025</v>
      </c>
      <c r="E15" s="5">
        <v>2024</v>
      </c>
    </row>
    <row r="16" spans="2:5" ht="15" x14ac:dyDescent="0.2">
      <c r="C16" s="3" t="s">
        <v>3</v>
      </c>
      <c r="E16" s="38"/>
    </row>
    <row r="17" spans="2:5" x14ac:dyDescent="0.2">
      <c r="B17" s="39" t="s">
        <v>44</v>
      </c>
      <c r="C17" s="40">
        <v>14</v>
      </c>
      <c r="D17" s="41">
        <v>124762</v>
      </c>
      <c r="E17" s="41">
        <v>101411</v>
      </c>
    </row>
    <row r="18" spans="2:5" x14ac:dyDescent="0.2">
      <c r="B18" s="39" t="s">
        <v>45</v>
      </c>
      <c r="C18" s="40">
        <v>15</v>
      </c>
      <c r="D18" s="42">
        <v>-17825</v>
      </c>
      <c r="E18" s="42">
        <v>-18067</v>
      </c>
    </row>
    <row r="19" spans="2:5" ht="15" thickBot="1" x14ac:dyDescent="0.25">
      <c r="B19" s="39" t="s">
        <v>46</v>
      </c>
      <c r="C19" s="40">
        <v>16</v>
      </c>
      <c r="D19" s="43">
        <v>-18515</v>
      </c>
      <c r="E19" s="43">
        <v>-15920</v>
      </c>
    </row>
    <row r="20" spans="2:5" ht="15" thickBot="1" x14ac:dyDescent="0.25">
      <c r="B20" s="39" t="s">
        <v>47</v>
      </c>
      <c r="C20" s="40"/>
      <c r="D20" s="44">
        <f>SUM(D17:D19)</f>
        <v>88422</v>
      </c>
      <c r="E20" s="44">
        <f>SUM(E17:E19)</f>
        <v>67424</v>
      </c>
    </row>
    <row r="21" spans="2:5" x14ac:dyDescent="0.2">
      <c r="C21" s="40"/>
      <c r="D21" s="41"/>
      <c r="E21" s="41"/>
    </row>
    <row r="22" spans="2:5" x14ac:dyDescent="0.2">
      <c r="B22" s="39" t="s">
        <v>48</v>
      </c>
      <c r="C22" s="40"/>
      <c r="D22" s="41"/>
      <c r="E22" s="41"/>
    </row>
    <row r="23" spans="2:5" x14ac:dyDescent="0.2">
      <c r="B23" s="39" t="s">
        <v>49</v>
      </c>
      <c r="C23" s="40">
        <v>17</v>
      </c>
      <c r="D23" s="42">
        <v>-9435</v>
      </c>
      <c r="E23" s="42">
        <v>-9167</v>
      </c>
    </row>
    <row r="24" spans="2:5" x14ac:dyDescent="0.2">
      <c r="B24" s="39" t="s">
        <v>50</v>
      </c>
      <c r="C24" s="40">
        <v>18</v>
      </c>
      <c r="D24" s="41">
        <v>1205</v>
      </c>
      <c r="E24" s="45">
        <v>871</v>
      </c>
    </row>
    <row r="25" spans="2:5" x14ac:dyDescent="0.2">
      <c r="B25" s="39" t="s">
        <v>51</v>
      </c>
      <c r="C25" s="40">
        <v>8</v>
      </c>
      <c r="D25" s="46">
        <v>12872</v>
      </c>
      <c r="E25" s="45">
        <v>7467</v>
      </c>
    </row>
    <row r="26" spans="2:5" ht="15" thickBot="1" x14ac:dyDescent="0.25">
      <c r="B26" s="39"/>
      <c r="C26" s="40"/>
      <c r="D26" s="44"/>
      <c r="E26" s="44"/>
    </row>
    <row r="27" spans="2:5" ht="15" thickBot="1" x14ac:dyDescent="0.25">
      <c r="B27" s="39" t="s">
        <v>52</v>
      </c>
      <c r="C27" s="40"/>
      <c r="D27" s="47">
        <f>SUM(D20:D26)</f>
        <v>93064</v>
      </c>
      <c r="E27" s="47">
        <f>SUM(E20:E26)</f>
        <v>66595</v>
      </c>
    </row>
    <row r="28" spans="2:5" x14ac:dyDescent="0.2">
      <c r="B28" s="39"/>
      <c r="C28" s="40"/>
      <c r="D28" s="45"/>
      <c r="E28" s="45"/>
    </row>
    <row r="29" spans="2:5" x14ac:dyDescent="0.2">
      <c r="B29" s="3" t="s">
        <v>53</v>
      </c>
      <c r="C29" s="40">
        <v>19</v>
      </c>
      <c r="D29" s="48">
        <v>51976</v>
      </c>
      <c r="E29" s="45">
        <v>36512</v>
      </c>
    </row>
    <row r="30" spans="2:5" ht="15" thickBot="1" x14ac:dyDescent="0.25">
      <c r="B30" s="39" t="s">
        <v>54</v>
      </c>
      <c r="C30" s="40">
        <v>19</v>
      </c>
      <c r="D30" s="48">
        <v>-11124</v>
      </c>
      <c r="E30" s="48">
        <v>-21971</v>
      </c>
    </row>
    <row r="31" spans="2:5" ht="15" thickBot="1" x14ac:dyDescent="0.25">
      <c r="B31" s="3" t="s">
        <v>55</v>
      </c>
      <c r="C31" s="40"/>
      <c r="D31" s="49">
        <f>SUM(D29:D30)</f>
        <v>40852</v>
      </c>
      <c r="E31" s="49">
        <f>SUM(E29:E30)</f>
        <v>14541</v>
      </c>
    </row>
    <row r="32" spans="2:5" x14ac:dyDescent="0.2">
      <c r="B32" s="3"/>
      <c r="C32" s="40"/>
      <c r="D32" s="48"/>
      <c r="E32" s="48"/>
    </row>
    <row r="33" spans="2:5" ht="15" thickBot="1" x14ac:dyDescent="0.25">
      <c r="B33" s="3"/>
      <c r="C33" s="40"/>
      <c r="D33" s="48"/>
      <c r="E33" s="48"/>
    </row>
    <row r="34" spans="2:5" ht="15" thickBot="1" x14ac:dyDescent="0.25">
      <c r="B34" s="39" t="s">
        <v>56</v>
      </c>
      <c r="C34" s="40"/>
      <c r="D34" s="50">
        <f>+D31+D27</f>
        <v>133916</v>
      </c>
      <c r="E34" s="50">
        <f>+E31+E27</f>
        <v>81136</v>
      </c>
    </row>
    <row r="35" spans="2:5" x14ac:dyDescent="0.2">
      <c r="B35" s="3"/>
      <c r="C35" s="40"/>
      <c r="D35" s="45"/>
      <c r="E35" s="45"/>
    </row>
    <row r="36" spans="2:5" x14ac:dyDescent="0.2">
      <c r="B36" s="39" t="s">
        <v>57</v>
      </c>
      <c r="C36" s="40">
        <v>20</v>
      </c>
      <c r="D36" s="42">
        <v>-30794</v>
      </c>
      <c r="E36" s="42">
        <v>-17107</v>
      </c>
    </row>
    <row r="37" spans="2:5" x14ac:dyDescent="0.2">
      <c r="B37" s="3" t="s">
        <v>58</v>
      </c>
      <c r="C37" s="40">
        <v>20</v>
      </c>
      <c r="D37" s="42">
        <v>-859</v>
      </c>
      <c r="E37" s="42">
        <v>-493</v>
      </c>
    </row>
    <row r="38" spans="2:5" ht="15" x14ac:dyDescent="0.25">
      <c r="B38" s="3"/>
      <c r="C38" s="51"/>
      <c r="D38" s="42"/>
      <c r="E38" s="42"/>
    </row>
    <row r="39" spans="2:5" ht="15" thickBot="1" x14ac:dyDescent="0.25">
      <c r="C39" s="40" t="s">
        <v>3</v>
      </c>
      <c r="D39" s="44"/>
      <c r="E39" s="44"/>
    </row>
    <row r="40" spans="2:5" ht="15.75" thickBot="1" x14ac:dyDescent="0.25">
      <c r="B40" s="2" t="s">
        <v>59</v>
      </c>
      <c r="C40" s="40"/>
      <c r="D40" s="52">
        <f>SUM(D34:D39)</f>
        <v>102263</v>
      </c>
      <c r="E40" s="52">
        <f>SUM(E34:E39)</f>
        <v>63536</v>
      </c>
    </row>
    <row r="41" spans="2:5" ht="15" thickTop="1" x14ac:dyDescent="0.2"/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D7A2B"/>
  </sheetPr>
  <dimension ref="B10:F22"/>
  <sheetViews>
    <sheetView showGridLines="0" zoomScaleNormal="100" workbookViewId="0">
      <selection activeCell="F20" sqref="F20"/>
    </sheetView>
  </sheetViews>
  <sheetFormatPr defaultRowHeight="15" x14ac:dyDescent="0.25"/>
  <cols>
    <col min="1" max="1" width="7.7109375" customWidth="1"/>
    <col min="2" max="2" width="55.28515625" customWidth="1"/>
    <col min="3" max="4" width="17.28515625" customWidth="1"/>
  </cols>
  <sheetData>
    <row r="10" spans="2:6" x14ac:dyDescent="0.25">
      <c r="B10" s="1" t="s">
        <v>78</v>
      </c>
      <c r="C10" s="39"/>
    </row>
    <row r="11" spans="2:6" x14ac:dyDescent="0.25">
      <c r="B11" s="1" t="s">
        <v>1</v>
      </c>
      <c r="C11" s="39"/>
    </row>
    <row r="12" spans="2:6" x14ac:dyDescent="0.25">
      <c r="B12" s="1" t="s">
        <v>2</v>
      </c>
      <c r="C12" s="39"/>
    </row>
    <row r="13" spans="2:6" x14ac:dyDescent="0.25">
      <c r="B13" s="3"/>
      <c r="C13" s="3"/>
    </row>
    <row r="14" spans="2:6" x14ac:dyDescent="0.25">
      <c r="B14" s="3"/>
      <c r="C14" s="3"/>
      <c r="D14" s="2"/>
      <c r="E14" s="2"/>
      <c r="F14" s="2"/>
    </row>
    <row r="15" spans="2:6" x14ac:dyDescent="0.25">
      <c r="B15" s="3"/>
      <c r="C15" s="3"/>
      <c r="D15" s="2"/>
      <c r="E15" s="2"/>
      <c r="F15" s="2"/>
    </row>
    <row r="16" spans="2:6" ht="15.75" thickBot="1" x14ac:dyDescent="0.3">
      <c r="B16" s="3" t="s">
        <v>3</v>
      </c>
      <c r="C16" s="37">
        <v>2025</v>
      </c>
      <c r="D16" s="37">
        <v>2024</v>
      </c>
      <c r="E16" s="2"/>
      <c r="F16" s="2"/>
    </row>
    <row r="17" spans="2:6" x14ac:dyDescent="0.25">
      <c r="B17" s="2"/>
      <c r="C17" s="2"/>
      <c r="D17" s="54"/>
      <c r="E17" s="2"/>
      <c r="F17" s="2"/>
    </row>
    <row r="18" spans="2:6" ht="21.75" customHeight="1" x14ac:dyDescent="0.25">
      <c r="B18" s="3" t="s">
        <v>59</v>
      </c>
      <c r="C18" s="67">
        <v>102263</v>
      </c>
      <c r="D18" s="68">
        <v>63536</v>
      </c>
      <c r="E18" s="2"/>
      <c r="F18" s="2"/>
    </row>
    <row r="19" spans="2:6" ht="23.25" customHeight="1" thickBot="1" x14ac:dyDescent="0.3">
      <c r="B19" s="39" t="s">
        <v>79</v>
      </c>
      <c r="C19" s="81">
        <f>SUM(C18:C18)</f>
        <v>102263</v>
      </c>
      <c r="D19" s="81">
        <f>D18</f>
        <v>63536</v>
      </c>
      <c r="E19" s="2"/>
      <c r="F19" s="2"/>
    </row>
    <row r="20" spans="2:6" ht="15.75" thickTop="1" x14ac:dyDescent="0.25">
      <c r="B20" s="3" t="s">
        <v>3</v>
      </c>
      <c r="C20" s="3"/>
      <c r="D20" s="69"/>
      <c r="E20" s="2"/>
      <c r="F20" s="2"/>
    </row>
    <row r="21" spans="2:6" x14ac:dyDescent="0.25">
      <c r="B21" s="2"/>
      <c r="C21" s="2"/>
      <c r="D21" s="2"/>
      <c r="E21" s="2"/>
      <c r="F21" s="2"/>
    </row>
    <row r="22" spans="2:6" x14ac:dyDescent="0.25">
      <c r="B22" s="2"/>
      <c r="C22" s="2"/>
      <c r="D22" s="2"/>
      <c r="E22" s="2"/>
      <c r="F22" s="2"/>
    </row>
  </sheetData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D7A2B"/>
  </sheetPr>
  <dimension ref="B10:H41"/>
  <sheetViews>
    <sheetView showGridLines="0" workbookViewId="0">
      <selection activeCell="J47" sqref="J47"/>
    </sheetView>
  </sheetViews>
  <sheetFormatPr defaultRowHeight="15" x14ac:dyDescent="0.25"/>
  <cols>
    <col min="1" max="1" width="7.7109375" customWidth="1"/>
    <col min="2" max="2" width="62.7109375" customWidth="1"/>
    <col min="3" max="8" width="17.28515625" customWidth="1"/>
  </cols>
  <sheetData>
    <row r="10" spans="2:8" x14ac:dyDescent="0.25">
      <c r="B10" s="35" t="s">
        <v>60</v>
      </c>
      <c r="C10" s="6"/>
      <c r="D10" s="6"/>
      <c r="E10" s="6"/>
      <c r="F10" s="6"/>
      <c r="G10" s="6"/>
      <c r="H10" s="2"/>
    </row>
    <row r="11" spans="2:8" x14ac:dyDescent="0.25">
      <c r="B11" s="35" t="s">
        <v>43</v>
      </c>
      <c r="C11" s="6"/>
      <c r="D11" s="6"/>
      <c r="E11" s="6"/>
      <c r="F11" s="6"/>
      <c r="G11" s="6"/>
      <c r="H11" s="2"/>
    </row>
    <row r="12" spans="2:8" x14ac:dyDescent="0.25">
      <c r="B12" s="1" t="s">
        <v>2</v>
      </c>
      <c r="C12" s="6"/>
      <c r="D12" s="6"/>
      <c r="E12" s="6"/>
      <c r="F12" s="6"/>
      <c r="G12" s="6"/>
      <c r="H12" s="2"/>
    </row>
    <row r="13" spans="2:8" x14ac:dyDescent="0.25">
      <c r="B13" s="36"/>
      <c r="C13" s="2"/>
      <c r="D13" s="2"/>
      <c r="E13" s="2"/>
      <c r="F13" s="2"/>
      <c r="G13" s="2"/>
      <c r="H13" s="2"/>
    </row>
    <row r="14" spans="2:8" ht="15.75" thickBot="1" x14ac:dyDescent="0.3">
      <c r="B14" s="3"/>
      <c r="C14" s="2"/>
      <c r="D14" s="90" t="s">
        <v>39</v>
      </c>
      <c r="E14" s="90"/>
      <c r="F14" s="2"/>
      <c r="G14" s="2"/>
      <c r="H14" s="2"/>
    </row>
    <row r="15" spans="2:8" ht="27" customHeight="1" thickBot="1" x14ac:dyDescent="0.3">
      <c r="B15" s="3" t="s">
        <v>3</v>
      </c>
      <c r="C15" s="4" t="s">
        <v>61</v>
      </c>
      <c r="D15" s="4" t="s">
        <v>62</v>
      </c>
      <c r="E15" s="53" t="s">
        <v>63</v>
      </c>
      <c r="F15" s="53" t="s">
        <v>40</v>
      </c>
      <c r="G15" s="53" t="s">
        <v>64</v>
      </c>
      <c r="H15" s="4" t="s">
        <v>65</v>
      </c>
    </row>
    <row r="16" spans="2:8" x14ac:dyDescent="0.25">
      <c r="B16" s="39"/>
      <c r="C16" s="39"/>
      <c r="D16" s="54"/>
      <c r="E16" s="45"/>
      <c r="F16" s="2"/>
      <c r="G16" s="2"/>
      <c r="H16" s="2"/>
    </row>
    <row r="17" spans="2:8" x14ac:dyDescent="0.25">
      <c r="B17" s="6" t="s">
        <v>66</v>
      </c>
      <c r="C17" s="12">
        <v>254431</v>
      </c>
      <c r="D17" s="12">
        <v>24745</v>
      </c>
      <c r="E17" s="12">
        <v>77277</v>
      </c>
      <c r="F17" s="12">
        <v>21202</v>
      </c>
      <c r="G17" s="15" t="s">
        <v>14</v>
      </c>
      <c r="H17" s="12">
        <f>SUM(C17:G17)</f>
        <v>377655</v>
      </c>
    </row>
    <row r="18" spans="2:8" x14ac:dyDescent="0.25">
      <c r="B18" s="6"/>
      <c r="C18" s="12"/>
      <c r="D18" s="12"/>
      <c r="E18" s="12"/>
      <c r="F18" s="12"/>
      <c r="G18" s="15"/>
      <c r="H18" s="12"/>
    </row>
    <row r="19" spans="2:8" x14ac:dyDescent="0.25">
      <c r="B19" s="2" t="s">
        <v>67</v>
      </c>
      <c r="C19" s="15" t="s">
        <v>14</v>
      </c>
      <c r="D19" s="15" t="s">
        <v>14</v>
      </c>
      <c r="E19" s="42">
        <v>-1439</v>
      </c>
      <c r="F19" s="17" t="s">
        <v>14</v>
      </c>
      <c r="G19" s="15" t="s">
        <v>14</v>
      </c>
      <c r="H19" s="42">
        <f t="shared" ref="H19:H21" si="0">SUM(C19:G19)</f>
        <v>-1439</v>
      </c>
    </row>
    <row r="20" spans="2:8" x14ac:dyDescent="0.25">
      <c r="B20" s="2" t="s">
        <v>68</v>
      </c>
      <c r="C20" s="15" t="s">
        <v>14</v>
      </c>
      <c r="D20" s="15" t="s">
        <v>14</v>
      </c>
      <c r="E20" s="15" t="s">
        <v>14</v>
      </c>
      <c r="F20" s="42">
        <v>-21202</v>
      </c>
      <c r="G20" s="15" t="s">
        <v>14</v>
      </c>
      <c r="H20" s="42">
        <f t="shared" si="0"/>
        <v>-21202</v>
      </c>
    </row>
    <row r="21" spans="2:8" x14ac:dyDescent="0.25">
      <c r="B21" s="2" t="s">
        <v>59</v>
      </c>
      <c r="C21" s="15" t="s">
        <v>14</v>
      </c>
      <c r="D21" s="2"/>
      <c r="E21" s="15" t="s">
        <v>14</v>
      </c>
      <c r="F21" s="17" t="s">
        <v>14</v>
      </c>
      <c r="G21" s="12">
        <v>63536</v>
      </c>
      <c r="H21" s="12">
        <f t="shared" si="0"/>
        <v>63536</v>
      </c>
    </row>
    <row r="22" spans="2:8" x14ac:dyDescent="0.25">
      <c r="B22" s="2" t="s">
        <v>69</v>
      </c>
      <c r="C22" s="15"/>
      <c r="D22" s="2"/>
      <c r="E22" s="15"/>
      <c r="F22" s="17"/>
      <c r="G22" s="12"/>
      <c r="H22" s="15"/>
    </row>
    <row r="23" spans="2:8" x14ac:dyDescent="0.25">
      <c r="B23" s="2" t="s">
        <v>70</v>
      </c>
      <c r="C23" s="15" t="s">
        <v>14</v>
      </c>
      <c r="D23" s="12">
        <v>3177</v>
      </c>
      <c r="E23" s="15" t="s">
        <v>14</v>
      </c>
      <c r="F23" s="17" t="s">
        <v>14</v>
      </c>
      <c r="G23" s="42">
        <v>-3177</v>
      </c>
      <c r="H23" s="42">
        <f t="shared" ref="H23:H28" si="1">SUM(C23:G23)</f>
        <v>0</v>
      </c>
    </row>
    <row r="24" spans="2:8" x14ac:dyDescent="0.25">
      <c r="B24" s="2" t="s">
        <v>71</v>
      </c>
      <c r="C24" s="15" t="s">
        <v>14</v>
      </c>
      <c r="D24" s="15" t="s">
        <v>14</v>
      </c>
      <c r="E24" s="15" t="s">
        <v>14</v>
      </c>
      <c r="F24" s="17" t="s">
        <v>14</v>
      </c>
      <c r="G24" s="42">
        <v>-15090</v>
      </c>
      <c r="H24" s="42">
        <f t="shared" si="1"/>
        <v>-15090</v>
      </c>
    </row>
    <row r="25" spans="2:8" x14ac:dyDescent="0.25">
      <c r="B25" s="2" t="s">
        <v>72</v>
      </c>
      <c r="C25" s="15" t="s">
        <v>14</v>
      </c>
      <c r="D25" s="15" t="s">
        <v>14</v>
      </c>
      <c r="E25" s="15" t="s">
        <v>14</v>
      </c>
      <c r="F25" s="15">
        <v>15090</v>
      </c>
      <c r="G25" s="42">
        <v>-15090</v>
      </c>
      <c r="H25" s="42">
        <f t="shared" si="1"/>
        <v>0</v>
      </c>
    </row>
    <row r="26" spans="2:8" x14ac:dyDescent="0.25">
      <c r="B26" s="2" t="s">
        <v>73</v>
      </c>
      <c r="C26" s="15" t="s">
        <v>14</v>
      </c>
      <c r="D26" s="15" t="s">
        <v>14</v>
      </c>
      <c r="E26" s="42">
        <v>-6659</v>
      </c>
      <c r="F26" s="15" t="s">
        <v>14</v>
      </c>
      <c r="G26" s="15" t="s">
        <v>14</v>
      </c>
      <c r="H26" s="42">
        <f t="shared" si="1"/>
        <v>-6659</v>
      </c>
    </row>
    <row r="27" spans="2:8" x14ac:dyDescent="0.25">
      <c r="B27" s="2" t="s">
        <v>74</v>
      </c>
      <c r="C27" s="15" t="s">
        <v>14</v>
      </c>
      <c r="D27" s="15" t="s">
        <v>14</v>
      </c>
      <c r="E27" s="15">
        <v>30179</v>
      </c>
      <c r="F27" s="17" t="s">
        <v>14</v>
      </c>
      <c r="G27" s="42">
        <v>-30179</v>
      </c>
      <c r="H27" s="15" t="s">
        <v>14</v>
      </c>
    </row>
    <row r="28" spans="2:8" ht="15.75" thickBot="1" x14ac:dyDescent="0.3">
      <c r="B28" s="2" t="s">
        <v>75</v>
      </c>
      <c r="C28" s="55" t="s">
        <v>14</v>
      </c>
      <c r="D28" s="55" t="s">
        <v>14</v>
      </c>
      <c r="E28" s="56">
        <v>144.99612999999999</v>
      </c>
      <c r="F28" s="55" t="s">
        <v>14</v>
      </c>
      <c r="G28" s="56" t="s">
        <v>14</v>
      </c>
      <c r="H28" s="56">
        <f t="shared" si="1"/>
        <v>144.99612999999999</v>
      </c>
    </row>
    <row r="29" spans="2:8" x14ac:dyDescent="0.25">
      <c r="B29" s="6" t="s">
        <v>76</v>
      </c>
      <c r="C29" s="25">
        <f t="shared" ref="C29:H29" si="2">SUM(C17:C28)</f>
        <v>254431</v>
      </c>
      <c r="D29" s="25">
        <f t="shared" si="2"/>
        <v>27922</v>
      </c>
      <c r="E29" s="25">
        <f t="shared" si="2"/>
        <v>99502.99613</v>
      </c>
      <c r="F29" s="57">
        <f t="shared" si="2"/>
        <v>15090</v>
      </c>
      <c r="G29" s="58">
        <f t="shared" si="2"/>
        <v>0</v>
      </c>
      <c r="H29" s="25">
        <f t="shared" si="2"/>
        <v>396945.99612999998</v>
      </c>
    </row>
    <row r="30" spans="2:8" x14ac:dyDescent="0.25">
      <c r="B30" s="6"/>
      <c r="C30" s="25"/>
      <c r="D30" s="25"/>
      <c r="E30" s="25"/>
      <c r="F30" s="57"/>
      <c r="G30" s="58"/>
      <c r="H30" s="25"/>
    </row>
    <row r="31" spans="2:8" x14ac:dyDescent="0.25">
      <c r="B31" s="2" t="s">
        <v>68</v>
      </c>
      <c r="C31" s="15" t="s">
        <v>14</v>
      </c>
      <c r="D31" s="17" t="s">
        <v>14</v>
      </c>
      <c r="E31" s="2"/>
      <c r="F31" s="42">
        <v>-15090</v>
      </c>
      <c r="G31" s="17" t="s">
        <v>14</v>
      </c>
      <c r="H31" s="42">
        <f t="shared" ref="H31:H39" si="3">SUM(C31:G31)</f>
        <v>-15090</v>
      </c>
    </row>
    <row r="32" spans="2:8" x14ac:dyDescent="0.25">
      <c r="B32" s="2" t="s">
        <v>59</v>
      </c>
      <c r="C32" s="15" t="s">
        <v>14</v>
      </c>
      <c r="D32" s="17" t="s">
        <v>14</v>
      </c>
      <c r="E32" s="2"/>
      <c r="F32" s="17" t="s">
        <v>14</v>
      </c>
      <c r="G32" s="12">
        <v>102263</v>
      </c>
      <c r="H32" s="12">
        <f t="shared" si="3"/>
        <v>102263</v>
      </c>
    </row>
    <row r="33" spans="2:8" x14ac:dyDescent="0.25">
      <c r="B33" s="2" t="s">
        <v>69</v>
      </c>
      <c r="C33" s="2"/>
      <c r="D33" s="17"/>
      <c r="E33" s="2"/>
      <c r="F33" s="17"/>
      <c r="G33" s="2"/>
      <c r="H33" s="42"/>
    </row>
    <row r="34" spans="2:8" x14ac:dyDescent="0.25">
      <c r="B34" s="2" t="s">
        <v>70</v>
      </c>
      <c r="C34" s="15" t="s">
        <v>14</v>
      </c>
      <c r="D34" s="15">
        <v>5113</v>
      </c>
      <c r="E34" s="17" t="s">
        <v>14</v>
      </c>
      <c r="F34" s="17" t="s">
        <v>14</v>
      </c>
      <c r="G34" s="42">
        <v>-5113</v>
      </c>
      <c r="H34" s="42">
        <f t="shared" si="3"/>
        <v>0</v>
      </c>
    </row>
    <row r="35" spans="2:8" x14ac:dyDescent="0.25">
      <c r="B35" s="2" t="s">
        <v>71</v>
      </c>
      <c r="C35" s="15" t="s">
        <v>14</v>
      </c>
      <c r="D35" s="17" t="s">
        <v>14</v>
      </c>
      <c r="E35" s="17" t="s">
        <v>14</v>
      </c>
      <c r="F35" s="17" t="s">
        <v>14</v>
      </c>
      <c r="G35" s="42">
        <v>-24287</v>
      </c>
      <c r="H35" s="42">
        <f t="shared" si="3"/>
        <v>-24287</v>
      </c>
    </row>
    <row r="36" spans="2:8" x14ac:dyDescent="0.25">
      <c r="B36" s="2" t="s">
        <v>72</v>
      </c>
      <c r="C36" s="15" t="s">
        <v>14</v>
      </c>
      <c r="D36" s="17" t="s">
        <v>14</v>
      </c>
      <c r="E36" s="17" t="s">
        <v>14</v>
      </c>
      <c r="F36" s="15">
        <v>24287</v>
      </c>
      <c r="G36" s="42">
        <v>-24287</v>
      </c>
      <c r="H36" s="42">
        <f t="shared" si="3"/>
        <v>0</v>
      </c>
    </row>
    <row r="37" spans="2:8" x14ac:dyDescent="0.25">
      <c r="B37" s="2" t="s">
        <v>73</v>
      </c>
      <c r="C37" s="15" t="s">
        <v>14</v>
      </c>
      <c r="D37" s="17" t="s">
        <v>14</v>
      </c>
      <c r="E37" s="42">
        <v>-4172</v>
      </c>
      <c r="F37" s="17" t="s">
        <v>14</v>
      </c>
      <c r="G37" s="17" t="s">
        <v>14</v>
      </c>
      <c r="H37" s="42">
        <f t="shared" si="3"/>
        <v>-4172</v>
      </c>
    </row>
    <row r="38" spans="2:8" x14ac:dyDescent="0.25">
      <c r="B38" s="2" t="s">
        <v>74</v>
      </c>
      <c r="C38" s="15" t="s">
        <v>14</v>
      </c>
      <c r="D38" s="17" t="s">
        <v>14</v>
      </c>
      <c r="E38" s="15">
        <v>48576</v>
      </c>
      <c r="F38" s="17" t="s">
        <v>14</v>
      </c>
      <c r="G38" s="42">
        <v>-48576</v>
      </c>
      <c r="H38" s="42">
        <f t="shared" si="3"/>
        <v>0</v>
      </c>
    </row>
    <row r="39" spans="2:8" ht="15.75" thickBot="1" x14ac:dyDescent="0.3">
      <c r="B39" s="2" t="s">
        <v>75</v>
      </c>
      <c r="C39" s="56" t="s">
        <v>14</v>
      </c>
      <c r="D39" s="55" t="s">
        <v>14</v>
      </c>
      <c r="E39" s="43">
        <v>-3</v>
      </c>
      <c r="F39" s="55" t="s">
        <v>14</v>
      </c>
      <c r="G39" s="55" t="s">
        <v>14</v>
      </c>
      <c r="H39" s="43">
        <f t="shared" si="3"/>
        <v>-3</v>
      </c>
    </row>
    <row r="40" spans="2:8" ht="15.75" thickBot="1" x14ac:dyDescent="0.3">
      <c r="B40" s="6" t="s">
        <v>77</v>
      </c>
      <c r="C40" s="30">
        <f>SUM(C29:C39)</f>
        <v>254431</v>
      </c>
      <c r="D40" s="30">
        <f t="shared" ref="D40:F40" si="4">SUM(D29:D39)</f>
        <v>33035</v>
      </c>
      <c r="E40" s="30">
        <f t="shared" si="4"/>
        <v>143903.99612999998</v>
      </c>
      <c r="F40" s="30">
        <f t="shared" si="4"/>
        <v>24287</v>
      </c>
      <c r="G40" s="59">
        <f>SUM(G29:G39)</f>
        <v>0</v>
      </c>
      <c r="H40" s="30">
        <f>SUM(H29:H39)</f>
        <v>455656.99612999998</v>
      </c>
    </row>
    <row r="41" spans="2:8" ht="15.75" thickTop="1" x14ac:dyDescent="0.25"/>
  </sheetData>
  <mergeCells count="1">
    <mergeCell ref="D14:E14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D7A2B"/>
  </sheetPr>
  <dimension ref="B10:R65"/>
  <sheetViews>
    <sheetView showGridLines="0" zoomScaleNormal="100" workbookViewId="0">
      <selection activeCell="S30" sqref="S30"/>
    </sheetView>
  </sheetViews>
  <sheetFormatPr defaultColWidth="9.140625" defaultRowHeight="15" x14ac:dyDescent="0.25"/>
  <cols>
    <col min="1" max="1" width="7.7109375" customWidth="1"/>
    <col min="2" max="2" width="85.5703125" customWidth="1"/>
    <col min="3" max="4" width="17.7109375" customWidth="1"/>
    <col min="12" max="17" width="0" hidden="1" customWidth="1"/>
  </cols>
  <sheetData>
    <row r="10" spans="2:5" x14ac:dyDescent="0.25">
      <c r="B10" s="35" t="s">
        <v>80</v>
      </c>
    </row>
    <row r="11" spans="2:5" x14ac:dyDescent="0.25">
      <c r="B11" s="35" t="s">
        <v>1</v>
      </c>
    </row>
    <row r="12" spans="2:5" x14ac:dyDescent="0.25">
      <c r="B12" s="1" t="s">
        <v>2</v>
      </c>
    </row>
    <row r="13" spans="2:5" x14ac:dyDescent="0.25">
      <c r="B13" s="3"/>
    </row>
    <row r="14" spans="2:5" x14ac:dyDescent="0.25">
      <c r="B14" s="3"/>
    </row>
    <row r="15" spans="2:5" ht="15.75" thickBot="1" x14ac:dyDescent="0.3">
      <c r="B15" s="3"/>
      <c r="C15" s="37">
        <v>2025</v>
      </c>
      <c r="D15" s="37">
        <v>2024</v>
      </c>
      <c r="E15" s="2"/>
    </row>
    <row r="16" spans="2:5" x14ac:dyDescent="0.25">
      <c r="B16" s="3"/>
      <c r="C16" s="54"/>
      <c r="D16" s="54"/>
      <c r="E16" s="2"/>
    </row>
    <row r="17" spans="2:18" x14ac:dyDescent="0.25">
      <c r="B17" s="3" t="s">
        <v>81</v>
      </c>
      <c r="C17" s="2"/>
      <c r="D17" s="2"/>
      <c r="E17" s="2"/>
    </row>
    <row r="18" spans="2:18" x14ac:dyDescent="0.25">
      <c r="B18" s="3" t="s">
        <v>95</v>
      </c>
      <c r="C18" s="71">
        <v>102263</v>
      </c>
      <c r="D18" s="71">
        <v>63536</v>
      </c>
      <c r="E18" s="2"/>
    </row>
    <row r="19" spans="2:18" ht="15" customHeight="1" x14ac:dyDescent="0.25">
      <c r="B19" s="70" t="s">
        <v>96</v>
      </c>
      <c r="C19" s="45"/>
      <c r="D19" s="71"/>
      <c r="E19" s="2"/>
    </row>
    <row r="20" spans="2:18" ht="13.5" customHeight="1" x14ac:dyDescent="0.25">
      <c r="B20" s="70" t="s">
        <v>97</v>
      </c>
      <c r="C20" s="71">
        <v>10849</v>
      </c>
      <c r="D20" s="71">
        <v>3421</v>
      </c>
      <c r="E20" s="2"/>
    </row>
    <row r="21" spans="2:18" x14ac:dyDescent="0.25">
      <c r="B21" s="70" t="s">
        <v>98</v>
      </c>
      <c r="C21" s="71">
        <v>-12872</v>
      </c>
      <c r="D21" s="71">
        <v>-7467</v>
      </c>
      <c r="E21" s="2"/>
    </row>
    <row r="22" spans="2:18" x14ac:dyDescent="0.25">
      <c r="B22" s="70" t="s">
        <v>99</v>
      </c>
      <c r="C22" s="71">
        <v>1424</v>
      </c>
      <c r="D22" s="71">
        <v>507</v>
      </c>
      <c r="E22" s="2"/>
    </row>
    <row r="23" spans="2:18" x14ac:dyDescent="0.25">
      <c r="B23" s="70" t="s">
        <v>100</v>
      </c>
      <c r="C23" s="71">
        <v>859</v>
      </c>
      <c r="D23" s="71">
        <v>493</v>
      </c>
      <c r="E23" s="2"/>
      <c r="R23" s="61"/>
    </row>
    <row r="24" spans="2:18" x14ac:dyDescent="0.25">
      <c r="B24" s="70" t="s">
        <v>101</v>
      </c>
      <c r="C24" s="71">
        <v>420</v>
      </c>
      <c r="D24" s="71">
        <v>420</v>
      </c>
      <c r="E24" s="2"/>
    </row>
    <row r="25" spans="2:18" x14ac:dyDescent="0.25">
      <c r="B25" s="70" t="s">
        <v>102</v>
      </c>
      <c r="C25" s="71">
        <v>216</v>
      </c>
      <c r="D25" s="71">
        <v>217</v>
      </c>
      <c r="E25" s="2"/>
      <c r="R25" s="61"/>
    </row>
    <row r="26" spans="2:18" x14ac:dyDescent="0.25">
      <c r="B26" s="70" t="s">
        <v>121</v>
      </c>
      <c r="C26" s="71">
        <v>9654</v>
      </c>
      <c r="D26" s="71">
        <v>9568</v>
      </c>
      <c r="E26" s="2"/>
    </row>
    <row r="27" spans="2:18" ht="15.75" thickBot="1" x14ac:dyDescent="0.3">
      <c r="B27" s="70" t="s">
        <v>103</v>
      </c>
      <c r="C27" s="73">
        <v>-472</v>
      </c>
      <c r="D27" s="73">
        <v>0</v>
      </c>
      <c r="E27" s="2"/>
    </row>
    <row r="28" spans="2:18" ht="15.75" thickBot="1" x14ac:dyDescent="0.3">
      <c r="B28" s="72"/>
      <c r="C28" s="49">
        <f>SUM(C18:C27)</f>
        <v>112341</v>
      </c>
      <c r="D28" s="49">
        <f>SUM(D18:D27)</f>
        <v>70695</v>
      </c>
      <c r="E28" s="2"/>
    </row>
    <row r="29" spans="2:18" x14ac:dyDescent="0.25">
      <c r="B29" s="70" t="s">
        <v>108</v>
      </c>
      <c r="C29" s="69"/>
      <c r="D29" s="69"/>
      <c r="E29" s="2"/>
    </row>
    <row r="30" spans="2:18" ht="13.5" customHeight="1" x14ac:dyDescent="0.25">
      <c r="B30" s="70" t="s">
        <v>106</v>
      </c>
      <c r="C30" s="48">
        <v>-1469</v>
      </c>
      <c r="D30" s="48">
        <v>-1728</v>
      </c>
      <c r="E30" s="2"/>
    </row>
    <row r="31" spans="2:18" x14ac:dyDescent="0.25">
      <c r="B31" s="70" t="s">
        <v>104</v>
      </c>
      <c r="C31" s="48">
        <v>-5107</v>
      </c>
      <c r="D31" s="48">
        <v>3337</v>
      </c>
      <c r="E31" s="2"/>
      <c r="O31" s="63"/>
    </row>
    <row r="32" spans="2:18" ht="14.25" customHeight="1" x14ac:dyDescent="0.25">
      <c r="B32" s="70" t="s">
        <v>122</v>
      </c>
      <c r="C32" s="48">
        <v>30794</v>
      </c>
      <c r="D32" s="48">
        <v>12558</v>
      </c>
      <c r="E32" s="2"/>
      <c r="J32" s="62"/>
    </row>
    <row r="33" spans="2:10" ht="14.25" customHeight="1" x14ac:dyDescent="0.25">
      <c r="B33" s="70" t="s">
        <v>107</v>
      </c>
      <c r="C33" s="48">
        <v>-522</v>
      </c>
      <c r="D33" s="48">
        <v>0</v>
      </c>
      <c r="E33" s="2"/>
      <c r="J33" s="62"/>
    </row>
    <row r="34" spans="2:10" ht="15.75" thickBot="1" x14ac:dyDescent="0.3">
      <c r="B34" s="70" t="s">
        <v>105</v>
      </c>
      <c r="C34" s="48">
        <v>1062</v>
      </c>
      <c r="D34" s="48">
        <v>-1663</v>
      </c>
      <c r="E34" s="2"/>
      <c r="I34" s="60"/>
    </row>
    <row r="35" spans="2:10" x14ac:dyDescent="0.25">
      <c r="B35" s="70"/>
      <c r="C35" s="83">
        <v>24578</v>
      </c>
      <c r="D35" s="83">
        <v>12504</v>
      </c>
      <c r="E35" s="2"/>
      <c r="I35" s="60"/>
    </row>
    <row r="36" spans="2:10" x14ac:dyDescent="0.25">
      <c r="B36" s="74"/>
      <c r="C36" s="2"/>
      <c r="D36" s="12"/>
      <c r="E36" s="2"/>
      <c r="I36" s="60"/>
    </row>
    <row r="37" spans="2:10" x14ac:dyDescent="0.25">
      <c r="B37" s="74" t="s">
        <v>123</v>
      </c>
      <c r="C37" s="48">
        <v>-19416</v>
      </c>
      <c r="D37" s="48">
        <v>0</v>
      </c>
      <c r="E37" s="2"/>
      <c r="I37" s="60"/>
    </row>
    <row r="38" spans="2:10" ht="15.75" thickBot="1" x14ac:dyDescent="0.3">
      <c r="B38" s="74" t="s">
        <v>124</v>
      </c>
      <c r="C38" s="73">
        <v>-27108</v>
      </c>
      <c r="D38" s="73">
        <v>-19530</v>
      </c>
      <c r="E38" s="2"/>
      <c r="I38" s="60"/>
    </row>
    <row r="39" spans="2:10" ht="33.75" customHeight="1" thickBot="1" x14ac:dyDescent="0.3">
      <c r="B39" s="84" t="s">
        <v>109</v>
      </c>
      <c r="C39" s="82">
        <v>90575</v>
      </c>
      <c r="D39" s="82">
        <f>SUM(D28,D35,D38,D37)</f>
        <v>63669</v>
      </c>
      <c r="E39" s="2"/>
      <c r="I39" s="64"/>
    </row>
    <row r="40" spans="2:10" x14ac:dyDescent="0.25">
      <c r="B40" s="72"/>
      <c r="C40" s="45"/>
      <c r="D40" s="45"/>
      <c r="E40" s="2"/>
      <c r="I40" s="64"/>
    </row>
    <row r="41" spans="2:10" x14ac:dyDescent="0.25">
      <c r="B41" s="39" t="s">
        <v>82</v>
      </c>
      <c r="C41" s="45"/>
      <c r="D41" s="45"/>
      <c r="E41" s="2"/>
      <c r="I41" s="64"/>
    </row>
    <row r="42" spans="2:10" x14ac:dyDescent="0.25">
      <c r="B42" s="70" t="s">
        <v>110</v>
      </c>
      <c r="C42" s="48">
        <v>-13574</v>
      </c>
      <c r="D42" s="48">
        <v>-12801</v>
      </c>
      <c r="E42" s="2"/>
      <c r="I42" s="64"/>
    </row>
    <row r="43" spans="2:10" ht="15.75" thickBot="1" x14ac:dyDescent="0.3">
      <c r="B43" s="70" t="s">
        <v>111</v>
      </c>
      <c r="C43" s="73">
        <v>18152</v>
      </c>
      <c r="D43" s="73">
        <v>19257</v>
      </c>
      <c r="E43" s="2"/>
      <c r="I43" s="64"/>
    </row>
    <row r="44" spans="2:10" ht="33.75" customHeight="1" thickBot="1" x14ac:dyDescent="0.3">
      <c r="B44" s="84" t="s">
        <v>112</v>
      </c>
      <c r="C44" s="85">
        <f>SUM(C42:C43)</f>
        <v>4578</v>
      </c>
      <c r="D44" s="85">
        <v>6456</v>
      </c>
      <c r="E44" s="2"/>
    </row>
    <row r="45" spans="2:10" x14ac:dyDescent="0.25">
      <c r="B45" s="70"/>
      <c r="C45" s="2"/>
      <c r="D45" s="12"/>
      <c r="E45" s="2"/>
    </row>
    <row r="46" spans="2:10" x14ac:dyDescent="0.25">
      <c r="B46" s="39" t="s">
        <v>83</v>
      </c>
      <c r="C46" s="2"/>
      <c r="D46" s="12"/>
      <c r="E46" s="2"/>
    </row>
    <row r="47" spans="2:10" x14ac:dyDescent="0.25">
      <c r="B47" s="74" t="s">
        <v>113</v>
      </c>
      <c r="C47" s="48">
        <v>-27810</v>
      </c>
      <c r="D47" s="48">
        <v>-21749</v>
      </c>
      <c r="E47" s="2"/>
    </row>
    <row r="48" spans="2:10" ht="15.75" thickBot="1" x14ac:dyDescent="0.3">
      <c r="B48" s="70" t="s">
        <v>114</v>
      </c>
      <c r="C48" s="48">
        <v>-16532</v>
      </c>
      <c r="D48" s="48">
        <v>-28663</v>
      </c>
      <c r="E48" s="2"/>
      <c r="G48" s="61"/>
    </row>
    <row r="49" spans="2:5" ht="15.75" thickBot="1" x14ac:dyDescent="0.3">
      <c r="B49" s="70" t="s">
        <v>115</v>
      </c>
      <c r="C49" s="49">
        <f>SUM(C47:C48)</f>
        <v>-44342</v>
      </c>
      <c r="D49" s="49">
        <v>-50412</v>
      </c>
      <c r="E49" s="2"/>
    </row>
    <row r="50" spans="2:5" x14ac:dyDescent="0.25">
      <c r="B50" s="70"/>
      <c r="C50" s="2"/>
      <c r="D50" s="12"/>
      <c r="E50" s="2"/>
    </row>
    <row r="51" spans="2:5" ht="15.75" thickBot="1" x14ac:dyDescent="0.3">
      <c r="B51" s="72"/>
      <c r="C51" s="44"/>
      <c r="D51" s="44"/>
      <c r="E51" s="2"/>
    </row>
    <row r="52" spans="2:5" ht="18" customHeight="1" thickBot="1" x14ac:dyDescent="0.3">
      <c r="B52" s="88" t="s">
        <v>120</v>
      </c>
      <c r="C52" s="86">
        <f>SUM(C39+C44+C49)</f>
        <v>50811</v>
      </c>
      <c r="D52" s="86">
        <v>19713</v>
      </c>
      <c r="E52" s="2"/>
    </row>
    <row r="53" spans="2:5" ht="15.75" thickTop="1" x14ac:dyDescent="0.25">
      <c r="B53" s="70"/>
      <c r="C53" s="2"/>
      <c r="D53" s="12"/>
      <c r="E53" s="2"/>
    </row>
    <row r="54" spans="2:5" x14ac:dyDescent="0.25">
      <c r="B54" s="70" t="s">
        <v>84</v>
      </c>
      <c r="C54" s="2"/>
      <c r="D54" s="12"/>
      <c r="E54" s="2"/>
    </row>
    <row r="55" spans="2:5" x14ac:dyDescent="0.25">
      <c r="B55" s="39" t="s">
        <v>116</v>
      </c>
      <c r="C55" s="2"/>
      <c r="D55" s="12"/>
      <c r="E55" s="2"/>
    </row>
    <row r="56" spans="2:5" x14ac:dyDescent="0.25">
      <c r="B56" s="70" t="s">
        <v>117</v>
      </c>
      <c r="C56" s="48">
        <v>418544</v>
      </c>
      <c r="D56" s="48">
        <v>367733</v>
      </c>
      <c r="E56" s="2"/>
    </row>
    <row r="57" spans="2:5" x14ac:dyDescent="0.25">
      <c r="B57" s="70" t="s">
        <v>118</v>
      </c>
      <c r="C57" s="48">
        <v>367733</v>
      </c>
      <c r="D57" s="48">
        <v>348020</v>
      </c>
      <c r="E57" s="2"/>
    </row>
    <row r="58" spans="2:5" ht="15.75" thickBot="1" x14ac:dyDescent="0.3">
      <c r="B58" s="74"/>
      <c r="C58" s="44"/>
      <c r="D58" s="44"/>
      <c r="E58" s="2"/>
    </row>
    <row r="59" spans="2:5" ht="18" customHeight="1" thickBot="1" x14ac:dyDescent="0.3">
      <c r="B59" s="70" t="s">
        <v>119</v>
      </c>
      <c r="C59" s="87">
        <f>SUM(C56-C57)</f>
        <v>50811</v>
      </c>
      <c r="D59" s="87">
        <v>19713</v>
      </c>
      <c r="E59" s="2"/>
    </row>
    <row r="60" spans="2:5" ht="15.75" thickTop="1" x14ac:dyDescent="0.25"/>
    <row r="62" spans="2:5" x14ac:dyDescent="0.25">
      <c r="C62" s="61"/>
      <c r="D62" s="61"/>
    </row>
    <row r="63" spans="2:5" x14ac:dyDescent="0.25">
      <c r="C63" s="61"/>
      <c r="D63" s="61"/>
    </row>
    <row r="64" spans="2:5" x14ac:dyDescent="0.25">
      <c r="C64" s="61"/>
      <c r="D64" s="61"/>
    </row>
    <row r="65" spans="3:4" x14ac:dyDescent="0.25">
      <c r="C65" s="61"/>
      <c r="D65" s="61"/>
    </row>
  </sheetData>
  <pageMargins left="0.511811024" right="0.511811024" top="0.78740157499999996" bottom="0.78740157499999996" header="0.31496062000000002" footer="0.31496062000000002"/>
  <pageSetup paperSize="9" scale="8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D7A2B"/>
  </sheetPr>
  <dimension ref="B10:G67"/>
  <sheetViews>
    <sheetView showGridLines="0" zoomScaleNormal="100" workbookViewId="0">
      <selection activeCell="L23" sqref="L23"/>
    </sheetView>
  </sheetViews>
  <sheetFormatPr defaultRowHeight="15" x14ac:dyDescent="0.25"/>
  <cols>
    <col min="1" max="1" width="7.7109375" customWidth="1"/>
    <col min="2" max="2" width="66" customWidth="1"/>
    <col min="3" max="4" width="17.28515625" customWidth="1"/>
    <col min="7" max="7" width="12.7109375" bestFit="1" customWidth="1"/>
  </cols>
  <sheetData>
    <row r="10" spans="2:4" x14ac:dyDescent="0.25">
      <c r="B10" s="35" t="s">
        <v>85</v>
      </c>
    </row>
    <row r="11" spans="2:4" x14ac:dyDescent="0.25">
      <c r="B11" s="35" t="s">
        <v>1</v>
      </c>
    </row>
    <row r="12" spans="2:4" x14ac:dyDescent="0.25">
      <c r="B12" s="1" t="s">
        <v>2</v>
      </c>
    </row>
    <row r="13" spans="2:4" x14ac:dyDescent="0.25">
      <c r="B13" s="3"/>
    </row>
    <row r="14" spans="2:4" x14ac:dyDescent="0.25">
      <c r="B14" s="3"/>
      <c r="C14" s="2"/>
      <c r="D14" s="2"/>
    </row>
    <row r="15" spans="2:4" ht="15.75" thickBot="1" x14ac:dyDescent="0.3">
      <c r="B15" s="3"/>
      <c r="C15" s="37">
        <v>2025</v>
      </c>
      <c r="D15" s="37">
        <v>2024</v>
      </c>
    </row>
    <row r="16" spans="2:4" x14ac:dyDescent="0.25">
      <c r="B16" s="36" t="s">
        <v>125</v>
      </c>
      <c r="C16" s="77"/>
      <c r="D16" s="77"/>
    </row>
    <row r="17" spans="2:7" x14ac:dyDescent="0.25">
      <c r="B17" s="36" t="s">
        <v>126</v>
      </c>
      <c r="C17" s="45">
        <v>139099</v>
      </c>
      <c r="D17" s="45">
        <v>114116</v>
      </c>
    </row>
    <row r="18" spans="2:7" ht="15.75" thickBot="1" x14ac:dyDescent="0.3">
      <c r="B18" s="36" t="s">
        <v>127</v>
      </c>
      <c r="C18" s="78">
        <v>4861</v>
      </c>
      <c r="D18" s="78">
        <v>3101.41617</v>
      </c>
      <c r="E18" s="65"/>
      <c r="F18" s="65"/>
    </row>
    <row r="19" spans="2:7" x14ac:dyDescent="0.25">
      <c r="B19" s="36"/>
      <c r="C19" s="45">
        <f>SUM(C17:C18)</f>
        <v>143960</v>
      </c>
      <c r="D19" s="45">
        <v>117217</v>
      </c>
    </row>
    <row r="20" spans="2:7" ht="15" customHeight="1" x14ac:dyDescent="0.25">
      <c r="B20" s="74" t="s">
        <v>86</v>
      </c>
      <c r="C20" s="45"/>
      <c r="D20" s="45"/>
    </row>
    <row r="21" spans="2:7" ht="13.5" customHeight="1" x14ac:dyDescent="0.25">
      <c r="B21" s="74" t="s">
        <v>128</v>
      </c>
      <c r="C21" s="75">
        <v>-18515</v>
      </c>
      <c r="D21" s="75">
        <v>-15920</v>
      </c>
      <c r="E21" s="65"/>
      <c r="F21" s="65"/>
      <c r="G21" s="65"/>
    </row>
    <row r="22" spans="2:7" ht="15.75" thickBot="1" x14ac:dyDescent="0.3">
      <c r="B22" s="74" t="s">
        <v>129</v>
      </c>
      <c r="C22" s="43">
        <v>-8930</v>
      </c>
      <c r="D22" s="43">
        <v>-7825.8304500000004</v>
      </c>
      <c r="E22" s="65"/>
      <c r="F22" s="65"/>
      <c r="G22" s="66"/>
    </row>
    <row r="23" spans="2:7" x14ac:dyDescent="0.25">
      <c r="B23" s="74"/>
      <c r="C23" s="42">
        <f>SUM(C21:C22)</f>
        <v>-27445</v>
      </c>
      <c r="D23" s="42">
        <v>-23746</v>
      </c>
    </row>
    <row r="24" spans="2:7" x14ac:dyDescent="0.25">
      <c r="B24" s="74"/>
      <c r="C24" s="45"/>
      <c r="D24" s="45"/>
    </row>
    <row r="25" spans="2:7" ht="14.25" customHeight="1" x14ac:dyDescent="0.25">
      <c r="B25" s="74" t="s">
        <v>87</v>
      </c>
      <c r="C25" s="45">
        <f>SUM(C19,C23)</f>
        <v>116515</v>
      </c>
      <c r="D25" s="45">
        <v>93471</v>
      </c>
    </row>
    <row r="26" spans="2:7" ht="12.75" customHeight="1" thickBot="1" x14ac:dyDescent="0.3">
      <c r="B26" s="79"/>
      <c r="C26" s="44"/>
      <c r="D26" s="44"/>
    </row>
    <row r="27" spans="2:7" x14ac:dyDescent="0.25">
      <c r="B27" s="74" t="s">
        <v>88</v>
      </c>
      <c r="C27" s="45">
        <f>C25</f>
        <v>116515</v>
      </c>
      <c r="D27" s="45">
        <v>93471</v>
      </c>
    </row>
    <row r="28" spans="2:7" x14ac:dyDescent="0.25">
      <c r="B28" s="74"/>
      <c r="C28" s="2"/>
      <c r="D28" s="2"/>
    </row>
    <row r="29" spans="2:7" x14ac:dyDescent="0.25">
      <c r="B29" s="74" t="s">
        <v>89</v>
      </c>
      <c r="C29" s="2"/>
      <c r="D29" s="2"/>
    </row>
    <row r="30" spans="2:7" x14ac:dyDescent="0.25">
      <c r="B30" s="74" t="s">
        <v>130</v>
      </c>
      <c r="C30" s="12">
        <v>40852</v>
      </c>
      <c r="D30" s="12">
        <v>14541</v>
      </c>
    </row>
    <row r="31" spans="2:7" ht="15.75" thickBot="1" x14ac:dyDescent="0.3">
      <c r="B31" s="74" t="s">
        <v>131</v>
      </c>
      <c r="C31" s="21">
        <v>12872</v>
      </c>
      <c r="D31" s="21">
        <v>7467</v>
      </c>
    </row>
    <row r="32" spans="2:7" x14ac:dyDescent="0.25">
      <c r="B32" s="74"/>
      <c r="C32" s="45">
        <f>SUM(C30:C31)</f>
        <v>53724</v>
      </c>
      <c r="D32" s="45">
        <v>22008</v>
      </c>
    </row>
    <row r="33" spans="2:4" ht="15.75" thickBot="1" x14ac:dyDescent="0.3">
      <c r="B33" s="74"/>
      <c r="C33" s="44"/>
      <c r="D33" s="44"/>
    </row>
    <row r="34" spans="2:4" ht="15.75" thickBot="1" x14ac:dyDescent="0.3">
      <c r="B34" s="74" t="s">
        <v>90</v>
      </c>
      <c r="C34" s="89">
        <f>SUM(C27,C32)</f>
        <v>170239</v>
      </c>
      <c r="D34" s="89">
        <v>115479</v>
      </c>
    </row>
    <row r="35" spans="2:4" ht="15.75" thickTop="1" x14ac:dyDescent="0.25">
      <c r="B35" s="74"/>
      <c r="C35" s="2"/>
      <c r="D35" s="2"/>
    </row>
    <row r="36" spans="2:4" x14ac:dyDescent="0.25">
      <c r="B36" s="74" t="s">
        <v>91</v>
      </c>
      <c r="C36" s="2"/>
      <c r="D36" s="2"/>
    </row>
    <row r="37" spans="2:4" x14ac:dyDescent="0.25">
      <c r="B37" s="79" t="s">
        <v>92</v>
      </c>
      <c r="C37" s="2"/>
      <c r="D37" s="2"/>
    </row>
    <row r="38" spans="2:4" x14ac:dyDescent="0.25">
      <c r="B38" s="74" t="s">
        <v>132</v>
      </c>
      <c r="C38" s="12">
        <v>5557</v>
      </c>
      <c r="D38" s="12">
        <v>5735.1756399999995</v>
      </c>
    </row>
    <row r="39" spans="2:4" x14ac:dyDescent="0.25">
      <c r="B39" s="74" t="s">
        <v>133</v>
      </c>
      <c r="C39" s="12">
        <v>695</v>
      </c>
      <c r="D39" s="12">
        <v>645.64678000000004</v>
      </c>
    </row>
    <row r="40" spans="2:4" x14ac:dyDescent="0.25">
      <c r="B40" s="80" t="s">
        <v>134</v>
      </c>
      <c r="C40" s="12">
        <v>578</v>
      </c>
      <c r="D40" s="12">
        <v>548.54232999999999</v>
      </c>
    </row>
    <row r="41" spans="2:4" x14ac:dyDescent="0.25">
      <c r="B41" s="80" t="s">
        <v>135</v>
      </c>
      <c r="C41" s="12">
        <v>675</v>
      </c>
      <c r="D41" s="12">
        <v>685.47366</v>
      </c>
    </row>
    <row r="42" spans="2:4" x14ac:dyDescent="0.25">
      <c r="B42" s="80" t="s">
        <v>136</v>
      </c>
      <c r="C42" s="12">
        <v>912</v>
      </c>
      <c r="D42" s="12">
        <v>905.85117000000002</v>
      </c>
    </row>
    <row r="43" spans="2:4" x14ac:dyDescent="0.25">
      <c r="B43" s="80" t="s">
        <v>137</v>
      </c>
      <c r="C43" s="12">
        <v>743</v>
      </c>
      <c r="D43" s="12">
        <v>727.26225999999997</v>
      </c>
    </row>
    <row r="44" spans="2:4" x14ac:dyDescent="0.25">
      <c r="B44" s="80" t="s">
        <v>138</v>
      </c>
      <c r="C44" s="12">
        <v>415</v>
      </c>
      <c r="D44" s="12">
        <v>486.32929999999999</v>
      </c>
    </row>
    <row r="45" spans="2:4" x14ac:dyDescent="0.25">
      <c r="B45" s="80" t="s">
        <v>140</v>
      </c>
      <c r="C45" s="15">
        <v>169</v>
      </c>
      <c r="D45" s="15">
        <v>12.045389999999999</v>
      </c>
    </row>
    <row r="46" spans="2:4" x14ac:dyDescent="0.25">
      <c r="B46" s="80" t="s">
        <v>141</v>
      </c>
      <c r="C46" s="76">
        <v>-101</v>
      </c>
      <c r="D46" s="76">
        <v>-213.65112999999999</v>
      </c>
    </row>
    <row r="47" spans="2:4" ht="15.75" thickBot="1" x14ac:dyDescent="0.3">
      <c r="B47" s="80" t="s">
        <v>139</v>
      </c>
      <c r="C47" s="44">
        <v>52</v>
      </c>
      <c r="D47" s="44">
        <v>52.648089999999996</v>
      </c>
    </row>
    <row r="48" spans="2:4" x14ac:dyDescent="0.25">
      <c r="B48" s="80"/>
      <c r="C48" s="45">
        <f>SUM(C38:C47)</f>
        <v>9695</v>
      </c>
      <c r="D48" s="45">
        <v>9585.3234899999989</v>
      </c>
    </row>
    <row r="49" spans="2:6" x14ac:dyDescent="0.25">
      <c r="B49" s="80"/>
      <c r="C49" s="2"/>
      <c r="D49" s="2"/>
    </row>
    <row r="50" spans="2:6" x14ac:dyDescent="0.25">
      <c r="B50" s="80" t="s">
        <v>93</v>
      </c>
      <c r="C50" s="2"/>
      <c r="D50" s="2"/>
    </row>
    <row r="51" spans="2:6" x14ac:dyDescent="0.25">
      <c r="B51" s="80" t="s">
        <v>142</v>
      </c>
      <c r="C51" s="12">
        <v>1514</v>
      </c>
      <c r="D51" s="12">
        <v>1532.99289</v>
      </c>
    </row>
    <row r="52" spans="2:6" x14ac:dyDescent="0.25">
      <c r="B52" s="80" t="s">
        <v>143</v>
      </c>
      <c r="C52" s="12">
        <v>31653</v>
      </c>
      <c r="D52" s="12">
        <v>17600</v>
      </c>
    </row>
    <row r="53" spans="2:6" x14ac:dyDescent="0.25">
      <c r="B53" s="80" t="s">
        <v>144</v>
      </c>
      <c r="C53" s="12">
        <v>12136</v>
      </c>
      <c r="D53" s="12">
        <v>10104</v>
      </c>
    </row>
    <row r="54" spans="2:6" ht="15.75" thickBot="1" x14ac:dyDescent="0.3">
      <c r="B54" s="80" t="s">
        <v>139</v>
      </c>
      <c r="C54" s="44">
        <v>12978</v>
      </c>
      <c r="D54" s="44">
        <v>13121</v>
      </c>
    </row>
    <row r="55" spans="2:6" x14ac:dyDescent="0.25">
      <c r="B55" s="80"/>
      <c r="C55" s="12">
        <f>SUM(C51:C54)</f>
        <v>58281</v>
      </c>
      <c r="D55" s="12">
        <v>42358</v>
      </c>
    </row>
    <row r="56" spans="2:6" x14ac:dyDescent="0.25">
      <c r="B56" s="80"/>
      <c r="C56" s="2"/>
      <c r="D56" s="2"/>
    </row>
    <row r="57" spans="2:6" x14ac:dyDescent="0.25">
      <c r="B57" s="80" t="s">
        <v>94</v>
      </c>
      <c r="C57" s="2"/>
      <c r="D57" s="2"/>
    </row>
    <row r="58" spans="2:6" x14ac:dyDescent="0.25">
      <c r="B58" s="80" t="s">
        <v>145</v>
      </c>
      <c r="C58" s="12">
        <v>27810</v>
      </c>
      <c r="D58" s="12">
        <v>21749</v>
      </c>
    </row>
    <row r="59" spans="2:6" ht="15.75" thickBot="1" x14ac:dyDescent="0.3">
      <c r="B59" s="80" t="s">
        <v>146</v>
      </c>
      <c r="C59" s="21">
        <v>74453</v>
      </c>
      <c r="D59" s="21">
        <v>41787</v>
      </c>
    </row>
    <row r="60" spans="2:6" x14ac:dyDescent="0.25">
      <c r="B60" s="80"/>
      <c r="C60" s="45">
        <f>SUM(C58:C59)</f>
        <v>102263</v>
      </c>
      <c r="D60" s="45">
        <f>SUM(D58:D59)</f>
        <v>63536</v>
      </c>
    </row>
    <row r="61" spans="2:6" ht="15.75" thickBot="1" x14ac:dyDescent="0.3">
      <c r="B61" s="80"/>
      <c r="C61" s="44"/>
      <c r="D61" s="44"/>
    </row>
    <row r="62" spans="2:6" ht="15.75" thickBot="1" x14ac:dyDescent="0.3">
      <c r="B62" s="80" t="s">
        <v>65</v>
      </c>
      <c r="C62" s="89">
        <f>SUM(C48+C55+C60)</f>
        <v>170239</v>
      </c>
      <c r="D62" s="89">
        <v>115479</v>
      </c>
      <c r="F62" s="61"/>
    </row>
    <row r="63" spans="2:6" ht="15.75" thickTop="1" x14ac:dyDescent="0.25">
      <c r="B63" s="2"/>
      <c r="C63" s="2"/>
      <c r="D63" s="2"/>
    </row>
    <row r="64" spans="2:6" x14ac:dyDescent="0.25">
      <c r="B64" s="2"/>
      <c r="C64" s="2"/>
      <c r="D64" s="2"/>
    </row>
    <row r="65" spans="2:4" x14ac:dyDescent="0.25">
      <c r="B65" s="2"/>
      <c r="C65" s="12"/>
      <c r="D65" s="12"/>
    </row>
    <row r="66" spans="2:4" x14ac:dyDescent="0.25">
      <c r="C66" s="61"/>
      <c r="D66" s="61"/>
    </row>
    <row r="67" spans="2:4" x14ac:dyDescent="0.25">
      <c r="C67" s="61"/>
    </row>
  </sheetData>
  <pageMargins left="0.511811024" right="0.511811024" top="0.78740157499999996" bottom="0.78740157499999996" header="0.31496062000000002" footer="0.31496062000000002"/>
  <pageSetup paperSize="9" scale="67" orientation="portrait" r:id="rId1"/>
  <rowBreaks count="1" manualBreakCount="1">
    <brk id="6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2</vt:i4>
      </vt:variant>
    </vt:vector>
  </HeadingPairs>
  <TitlesOfParts>
    <vt:vector size="8" baseType="lpstr">
      <vt:lpstr>BP</vt:lpstr>
      <vt:lpstr>DRE</vt:lpstr>
      <vt:lpstr>DRA</vt:lpstr>
      <vt:lpstr>DMPL</vt:lpstr>
      <vt:lpstr>DFC</vt:lpstr>
      <vt:lpstr>DVA</vt:lpstr>
      <vt:lpstr>DFC!Area_de_impressao</vt:lpstr>
      <vt:lpstr>DVA!Area_de_impressao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Lucia Sassaron Sanches Nasu</dc:creator>
  <cp:lastModifiedBy>Ana Lucia Sassaron Sanches Nasu</cp:lastModifiedBy>
  <dcterms:created xsi:type="dcterms:W3CDTF">2026-05-04T12:53:07Z</dcterms:created>
  <dcterms:modified xsi:type="dcterms:W3CDTF">2026-05-04T18:03:01Z</dcterms:modified>
</cp:coreProperties>
</file>