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9495" tabRatio="601" activeTab="6"/>
  </bookViews>
  <sheets>
    <sheet name="BP DMEP 2019" sheetId="1" r:id="rId1"/>
    <sheet name="BP DMED)" sheetId="15" state="hidden" r:id="rId2"/>
    <sheet name="BP DMEE" sheetId="16" state="hidden" r:id="rId3"/>
    <sheet name="DRE DMEP 2019" sheetId="3" r:id="rId4"/>
    <sheet name="DRA DMEP 2019" sheetId="8" r:id="rId5"/>
    <sheet name="DMPL DMEP 2019" sheetId="5" r:id="rId6"/>
    <sheet name="DFC DMEP 2019" sheetId="6" r:id="rId7"/>
    <sheet name="balancete 12-2015" sheetId="7" state="hidden" r:id="rId8"/>
    <sheet name="balancete 12-16" sheetId="10" state="hidden" r:id="rId9"/>
    <sheet name="Balancete 12-16 v5-4-17" sheetId="12" state="hidden" r:id="rId10"/>
    <sheet name="Balancete 12-2017" sheetId="14" state="hidden" r:id="rId11"/>
    <sheet name="Balancete 12-16 v11-4-17" sheetId="13" state="hidden" r:id="rId12"/>
    <sheet name="RAZÃO LUCROS ACUMULADOS-16" sheetId="11" state="hidden" r:id="rId13"/>
  </sheets>
  <externalReferences>
    <externalReference r:id="rId14"/>
    <externalReference r:id="rId15"/>
  </externalReferences>
  <definedNames>
    <definedName name="_xlnm.Print_Area" localSheetId="1">'BP DMED)'!#REF!</definedName>
    <definedName name="_xlnm.Print_Area" localSheetId="2">'BP DMEE'!#REF!</definedName>
    <definedName name="_xlnm.Print_Area" localSheetId="0">'BP DMEP 2019'!$A$1:$V$41</definedName>
    <definedName name="_xlnm.Print_Area" localSheetId="6">'DFC DMEP 2019'!$A$1:$I$64</definedName>
    <definedName name="_xlnm.Print_Area" localSheetId="5">'DMPL DMEP 2019'!$A$1:$H$11</definedName>
    <definedName name="_xlnm.Print_Area" localSheetId="3">'DRE DMEP 2019'!$A$1:$H$34</definedName>
    <definedName name="Z_352D79C3_3652_4ECC_AAA7_A7E48FCDBDCA_.wvu.Cols" localSheetId="1" hidden="1">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DMED)'!#REF!,'BP DMED)'!#REF!</definedName>
    <definedName name="Z_352D79C3_3652_4ECC_AAA7_A7E48FCDBDCA_.wvu.Cols" localSheetId="2" hidden="1">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DMEE'!#REF!,'BP DMEE'!#REF!</definedName>
    <definedName name="Z_352D79C3_3652_4ECC_AAA7_A7E48FCDBDCA_.wvu.Cols" localSheetId="0" hidden="1">'BP DMEP 2019'!$L:$L,'BP DMEP 2019'!#REF!,'BP DMEP 2019'!#REF!,'BP DMEP 2019'!#REF!,'BP DMEP 2019'!#REF!,'BP DMEP 2019'!#REF!,'BP DMEP 2019'!$HO:$HO,'BP DMEP 2019'!$IB:$IB,'BP DMEP 2019'!$II:$IJ,'BP DMEP 2019'!$RK:$RK,'BP DMEP 2019'!$RX:$RX,'BP DMEP 2019'!$SE:$SF,'BP DMEP 2019'!$ABG:$ABG,'BP DMEP 2019'!$ABT:$ABT,'BP DMEP 2019'!$ACA:$ACB,'BP DMEP 2019'!$ALC:$ALC,'BP DMEP 2019'!$ALP:$ALP,'BP DMEP 2019'!$ALW:$ALX,'BP DMEP 2019'!$AUY:$AUY,'BP DMEP 2019'!$AVL:$AVL,'BP DMEP 2019'!$AVS:$AVT,'BP DMEP 2019'!$BEU:$BEU,'BP DMEP 2019'!$BFH:$BFH,'BP DMEP 2019'!$BFO:$BFP,'BP DMEP 2019'!$BOQ:$BOQ,'BP DMEP 2019'!$BPD:$BPD,'BP DMEP 2019'!$BPK:$BPL,'BP DMEP 2019'!$BYM:$BYM,'BP DMEP 2019'!$BYZ:$BYZ,'BP DMEP 2019'!$BZG:$BZH,'BP DMEP 2019'!$CII:$CII,'BP DMEP 2019'!$CIV:$CIV,'BP DMEP 2019'!$CJC:$CJD,'BP DMEP 2019'!$CSE:$CSE,'BP DMEP 2019'!$CSR:$CSR,'BP DMEP 2019'!$CSY:$CSZ,'BP DMEP 2019'!$DCA:$DCA,'BP DMEP 2019'!$DCN:$DCN,'BP DMEP 2019'!$DCU:$DCV,'BP DMEP 2019'!$DLW:$DLW,'BP DMEP 2019'!$DMJ:$DMJ,'BP DMEP 2019'!$DMQ:$DMR,'BP DMEP 2019'!$DVS:$DVS,'BP DMEP 2019'!$DWF:$DWF,'BP DMEP 2019'!$DWM:$DWN,'BP DMEP 2019'!$EFO:$EFO,'BP DMEP 2019'!$EGB:$EGB,'BP DMEP 2019'!$EGI:$EGJ,'BP DMEP 2019'!$EPK:$EPK,'BP DMEP 2019'!$EPX:$EPX,'BP DMEP 2019'!$EQE:$EQF,'BP DMEP 2019'!$EZG:$EZG,'BP DMEP 2019'!$EZT:$EZT,'BP DMEP 2019'!$FAA:$FAB,'BP DMEP 2019'!$FJC:$FJC,'BP DMEP 2019'!$FJP:$FJP,'BP DMEP 2019'!$FJW:$FJX,'BP DMEP 2019'!$FSY:$FSY,'BP DMEP 2019'!$FTL:$FTL,'BP DMEP 2019'!$FTS:$FTT,'BP DMEP 2019'!$GCU:$GCU,'BP DMEP 2019'!$GDH:$GDH,'BP DMEP 2019'!$GDO:$GDP,'BP DMEP 2019'!$GMQ:$GMQ,'BP DMEP 2019'!$GND:$GND,'BP DMEP 2019'!$GNK:$GNL,'BP DMEP 2019'!$GWM:$GWM,'BP DMEP 2019'!$GWZ:$GWZ,'BP DMEP 2019'!$GXG:$GXH,'BP DMEP 2019'!$HGI:$HGI,'BP DMEP 2019'!$HGV:$HGV,'BP DMEP 2019'!$HHC:$HHD,'BP DMEP 2019'!$HQE:$HQE,'BP DMEP 2019'!$HQR:$HQR,'BP DMEP 2019'!$HQY:$HQZ,'BP DMEP 2019'!$IAA:$IAA,'BP DMEP 2019'!$IAN:$IAN,'BP DMEP 2019'!$IAU:$IAV,'BP DMEP 2019'!$IJW:$IJW,'BP DMEP 2019'!$IKJ:$IKJ,'BP DMEP 2019'!$IKQ:$IKR,'BP DMEP 2019'!$ITS:$ITS,'BP DMEP 2019'!$IUF:$IUF,'BP DMEP 2019'!$IUM:$IUN,'BP DMEP 2019'!$JDO:$JDO,'BP DMEP 2019'!$JEB:$JEB,'BP DMEP 2019'!$JEI:$JEJ,'BP DMEP 2019'!$JNK:$JNK,'BP DMEP 2019'!$JNX:$JNX,'BP DMEP 2019'!$JOE:$JOF,'BP DMEP 2019'!$JXG:$JXG,'BP DMEP 2019'!$JXT:$JXT,'BP DMEP 2019'!$JYA:$JYB,'BP DMEP 2019'!$KHC:$KHC,'BP DMEP 2019'!$KHP:$KHP,'BP DMEP 2019'!$KHW:$KHX,'BP DMEP 2019'!$KQY:$KQY,'BP DMEP 2019'!$KRL:$KRL,'BP DMEP 2019'!$KRS:$KRT,'BP DMEP 2019'!$LAU:$LAU,'BP DMEP 2019'!$LBH:$LBH,'BP DMEP 2019'!$LBO:$LBP,'BP DMEP 2019'!$LKQ:$LKQ,'BP DMEP 2019'!$LLD:$LLD,'BP DMEP 2019'!$LLK:$LLL,'BP DMEP 2019'!$LUM:$LUM,'BP DMEP 2019'!$LUZ:$LUZ,'BP DMEP 2019'!$LVG:$LVH,'BP DMEP 2019'!$MEI:$MEI,'BP DMEP 2019'!$MEV:$MEV,'BP DMEP 2019'!$MFC:$MFD,'BP DMEP 2019'!$MOE:$MOE,'BP DMEP 2019'!$MOR:$MOR,'BP DMEP 2019'!$MOY:$MOZ,'BP DMEP 2019'!$MYA:$MYA,'BP DMEP 2019'!$MYN:$MYN,'BP DMEP 2019'!$MYU:$MYV,'BP DMEP 2019'!$NHW:$NHW,'BP DMEP 2019'!$NIJ:$NIJ,'BP DMEP 2019'!$NIQ:$NIR,'BP DMEP 2019'!$NRS:$NRS,'BP DMEP 2019'!$NSF:$NSF,'BP DMEP 2019'!$NSM:$NSN,'BP DMEP 2019'!$OBO:$OBO,'BP DMEP 2019'!$OCB:$OCB,'BP DMEP 2019'!$OCI:$OCJ,'BP DMEP 2019'!$OLK:$OLK,'BP DMEP 2019'!$OLX:$OLX,'BP DMEP 2019'!$OME:$OMF,'BP DMEP 2019'!$OVG:$OVG,'BP DMEP 2019'!$OVT:$OVT,'BP DMEP 2019'!$OWA:$OWB,'BP DMEP 2019'!$PFC:$PFC,'BP DMEP 2019'!$PFP:$PFP,'BP DMEP 2019'!$PFW:$PFX,'BP DMEP 2019'!$POY:$POY,'BP DMEP 2019'!$PPL:$PPL,'BP DMEP 2019'!$PPS:$PPT,'BP DMEP 2019'!$PYU:$PYU,'BP DMEP 2019'!$PZH:$PZH,'BP DMEP 2019'!$PZO:$PZP,'BP DMEP 2019'!$QIQ:$QIQ,'BP DMEP 2019'!$QJD:$QJD,'BP DMEP 2019'!$QJK:$QJL,'BP DMEP 2019'!$QSM:$QSM,'BP DMEP 2019'!$QSZ:$QSZ,'BP DMEP 2019'!$QTG:$QTH,'BP DMEP 2019'!$RCI:$RCI,'BP DMEP 2019'!$RCV:$RCV,'BP DMEP 2019'!$RDC:$RDD,'BP DMEP 2019'!$RME:$RME,'BP DMEP 2019'!$RMR:$RMR,'BP DMEP 2019'!$RMY:$RMZ,'BP DMEP 2019'!$RWA:$RWA,'BP DMEP 2019'!$RWN:$RWN,'BP DMEP 2019'!$RWU:$RWV,'BP DMEP 2019'!$SFW:$SFW,'BP DMEP 2019'!$SGJ:$SGJ,'BP DMEP 2019'!$SGQ:$SGR,'BP DMEP 2019'!$SPS:$SPS,'BP DMEP 2019'!$SQF:$SQF,'BP DMEP 2019'!$SQM:$SQN,'BP DMEP 2019'!$SZO:$SZO,'BP DMEP 2019'!$TAB:$TAB,'BP DMEP 2019'!$TAI:$TAJ,'BP DMEP 2019'!$TJK:$TJK,'BP DMEP 2019'!$TJX:$TJX,'BP DMEP 2019'!$TKE:$TKF,'BP DMEP 2019'!$TTG:$TTG,'BP DMEP 2019'!$TTT:$TTT,'BP DMEP 2019'!$TUA:$TUB,'BP DMEP 2019'!$UDC:$UDC,'BP DMEP 2019'!$UDP:$UDP,'BP DMEP 2019'!$UDW:$UDX,'BP DMEP 2019'!$UMY:$UMY,'BP DMEP 2019'!$UNL:$UNL,'BP DMEP 2019'!$UNS:$UNT,'BP DMEP 2019'!$UWU:$UWU,'BP DMEP 2019'!$UXH:$UXH,'BP DMEP 2019'!$UXO:$UXP,'BP DMEP 2019'!$VGQ:$VGQ,'BP DMEP 2019'!$VHD:$VHD,'BP DMEP 2019'!$VHK:$VHL,'BP DMEP 2019'!$VQM:$VQM,'BP DMEP 2019'!$VQZ:$VQZ,'BP DMEP 2019'!$VRG:$VRH,'BP DMEP 2019'!$WAI:$WAI,'BP DMEP 2019'!$WAV:$WAV,'BP DMEP 2019'!$WBC:$WBD,'BP DMEP 2019'!$WKE:$WKE,'BP DMEP 2019'!$WKR:$WKR,'BP DMEP 2019'!$WKY:$WKZ,'BP DMEP 2019'!$WUA:$WUA,'BP DMEP 2019'!$WUN:$WUN,'BP DMEP 2019'!$WUU:$WUV</definedName>
    <definedName name="Z_352D79C3_3652_4ECC_AAA7_A7E48FCDBDCA_.wvu.Cols" localSheetId="6" hidden="1">'DFC DMEP 2019'!$F:$I,'DFC DMEP 2019'!#REF!</definedName>
    <definedName name="Z_352D79C3_3652_4ECC_AAA7_A7E48FCDBDCA_.wvu.Cols" localSheetId="3" hidden="1">'DRE DMEP 2019'!#REF!,'DRE DMEP 2019'!#REF!,'DRE DMEP 2019'!$HC:$HD,'DRE DMEP 2019'!$HK:$HL,'DRE DMEP 2019'!$QY:$QZ,'DRE DMEP 2019'!$RG:$RH,'DRE DMEP 2019'!$AAU:$AAV,'DRE DMEP 2019'!$ABC:$ABD,'DRE DMEP 2019'!$AKQ:$AKR,'DRE DMEP 2019'!$AKY:$AKZ,'DRE DMEP 2019'!$AUM:$AUN,'DRE DMEP 2019'!$AUU:$AUV,'DRE DMEP 2019'!$BEI:$BEJ,'DRE DMEP 2019'!$BEQ:$BER,'DRE DMEP 2019'!$BOE:$BOF,'DRE DMEP 2019'!$BOM:$BON,'DRE DMEP 2019'!$BYA:$BYB,'DRE DMEP 2019'!$BYI:$BYJ,'DRE DMEP 2019'!$CHW:$CHX,'DRE DMEP 2019'!$CIE:$CIF,'DRE DMEP 2019'!$CRS:$CRT,'DRE DMEP 2019'!$CSA:$CSB,'DRE DMEP 2019'!$DBO:$DBP,'DRE DMEP 2019'!$DBW:$DBX,'DRE DMEP 2019'!$DLK:$DLL,'DRE DMEP 2019'!$DLS:$DLT,'DRE DMEP 2019'!$DVG:$DVH,'DRE DMEP 2019'!$DVO:$DVP,'DRE DMEP 2019'!$EFC:$EFD,'DRE DMEP 2019'!$EFK:$EFL,'DRE DMEP 2019'!$EOY:$EOZ,'DRE DMEP 2019'!$EPG:$EPH,'DRE DMEP 2019'!$EYU:$EYV,'DRE DMEP 2019'!$EZC:$EZD,'DRE DMEP 2019'!$FIQ:$FIR,'DRE DMEP 2019'!$FIY:$FIZ,'DRE DMEP 2019'!$FSM:$FSN,'DRE DMEP 2019'!$FSU:$FSV,'DRE DMEP 2019'!$GCI:$GCJ,'DRE DMEP 2019'!$GCQ:$GCR,'DRE DMEP 2019'!$GME:$GMF,'DRE DMEP 2019'!$GMM:$GMN,'DRE DMEP 2019'!$GWA:$GWB,'DRE DMEP 2019'!$GWI:$GWJ,'DRE DMEP 2019'!$HFW:$HFX,'DRE DMEP 2019'!$HGE:$HGF,'DRE DMEP 2019'!$HPS:$HPT,'DRE DMEP 2019'!$HQA:$HQB,'DRE DMEP 2019'!$HZO:$HZP,'DRE DMEP 2019'!$HZW:$HZX,'DRE DMEP 2019'!$IJK:$IJL,'DRE DMEP 2019'!$IJS:$IJT,'DRE DMEP 2019'!$ITG:$ITH,'DRE DMEP 2019'!$ITO:$ITP,'DRE DMEP 2019'!$JDC:$JDD,'DRE DMEP 2019'!$JDK:$JDL,'DRE DMEP 2019'!$JMY:$JMZ,'DRE DMEP 2019'!$JNG:$JNH,'DRE DMEP 2019'!$JWU:$JWV,'DRE DMEP 2019'!$JXC:$JXD,'DRE DMEP 2019'!$KGQ:$KGR,'DRE DMEP 2019'!$KGY:$KGZ,'DRE DMEP 2019'!$KQM:$KQN,'DRE DMEP 2019'!$KQU:$KQV,'DRE DMEP 2019'!$LAI:$LAJ,'DRE DMEP 2019'!$LAQ:$LAR,'DRE DMEP 2019'!$LKE:$LKF,'DRE DMEP 2019'!$LKM:$LKN,'DRE DMEP 2019'!$LUA:$LUB,'DRE DMEP 2019'!$LUI:$LUJ,'DRE DMEP 2019'!$MDW:$MDX,'DRE DMEP 2019'!$MEE:$MEF,'DRE DMEP 2019'!$MNS:$MNT,'DRE DMEP 2019'!$MOA:$MOB,'DRE DMEP 2019'!$MXO:$MXP,'DRE DMEP 2019'!$MXW:$MXX,'DRE DMEP 2019'!$NHK:$NHL,'DRE DMEP 2019'!$NHS:$NHT,'DRE DMEP 2019'!$NRG:$NRH,'DRE DMEP 2019'!$NRO:$NRP,'DRE DMEP 2019'!$OBC:$OBD,'DRE DMEP 2019'!$OBK:$OBL,'DRE DMEP 2019'!$OKY:$OKZ,'DRE DMEP 2019'!$OLG:$OLH,'DRE DMEP 2019'!$OUU:$OUV,'DRE DMEP 2019'!$OVC:$OVD,'DRE DMEP 2019'!$PEQ:$PER,'DRE DMEP 2019'!$PEY:$PEZ,'DRE DMEP 2019'!$POM:$PON,'DRE DMEP 2019'!$POU:$POV,'DRE DMEP 2019'!$PYI:$PYJ,'DRE DMEP 2019'!$PYQ:$PYR,'DRE DMEP 2019'!$QIE:$QIF,'DRE DMEP 2019'!$QIM:$QIN,'DRE DMEP 2019'!$QSA:$QSB,'DRE DMEP 2019'!$QSI:$QSJ,'DRE DMEP 2019'!$RBW:$RBX,'DRE DMEP 2019'!$RCE:$RCF,'DRE DMEP 2019'!$RLS:$RLT,'DRE DMEP 2019'!$RMA:$RMB,'DRE DMEP 2019'!$RVO:$RVP,'DRE DMEP 2019'!$RVW:$RVX,'DRE DMEP 2019'!$SFK:$SFL,'DRE DMEP 2019'!$SFS:$SFT,'DRE DMEP 2019'!$SPG:$SPH,'DRE DMEP 2019'!$SPO:$SPP,'DRE DMEP 2019'!$SZC:$SZD,'DRE DMEP 2019'!$SZK:$SZL,'DRE DMEP 2019'!$TIY:$TIZ,'DRE DMEP 2019'!$TJG:$TJH,'DRE DMEP 2019'!$TSU:$TSV,'DRE DMEP 2019'!$TTC:$TTD,'DRE DMEP 2019'!$UCQ:$UCR,'DRE DMEP 2019'!$UCY:$UCZ,'DRE DMEP 2019'!$UMM:$UMN,'DRE DMEP 2019'!$UMU:$UMV,'DRE DMEP 2019'!$UWI:$UWJ,'DRE DMEP 2019'!$UWQ:$UWR,'DRE DMEP 2019'!$VGE:$VGF,'DRE DMEP 2019'!$VGM:$VGN,'DRE DMEP 2019'!$VQA:$VQB,'DRE DMEP 2019'!$VQI:$VQJ,'DRE DMEP 2019'!$VZW:$VZX,'DRE DMEP 2019'!$WAE:$WAF,'DRE DMEP 2019'!$WJS:$WJT,'DRE DMEP 2019'!$WKA:$WKB,'DRE DMEP 2019'!$WTO:$WTP,'DRE DMEP 2019'!$WTW:$WTX</definedName>
    <definedName name="Z_352D79C3_3652_4ECC_AAA7_A7E48FCDBDCA_.wvu.PrintArea" localSheetId="1" hidden="1">'BP DMED)'!#REF!</definedName>
    <definedName name="Z_352D79C3_3652_4ECC_AAA7_A7E48FCDBDCA_.wvu.PrintArea" localSheetId="2" hidden="1">'BP DMEE'!#REF!</definedName>
    <definedName name="Z_352D79C3_3652_4ECC_AAA7_A7E48FCDBDCA_.wvu.PrintArea" localSheetId="0" hidden="1">'BP DMEP 2019'!$A$1:$V$41</definedName>
    <definedName name="Z_352D79C3_3652_4ECC_AAA7_A7E48FCDBDCA_.wvu.PrintArea" localSheetId="6" hidden="1">'DFC DMEP 2019'!$A$1:$I$64</definedName>
    <definedName name="Z_352D79C3_3652_4ECC_AAA7_A7E48FCDBDCA_.wvu.PrintArea" localSheetId="5" hidden="1">'DMPL DMEP 2019'!$A$1:$H$9</definedName>
    <definedName name="Z_352D79C3_3652_4ECC_AAA7_A7E48FCDBDCA_.wvu.PrintArea" localSheetId="3" hidden="1">'DRE DMEP 2019'!$A$1:$H$34</definedName>
    <definedName name="Z_352D79C3_3652_4ECC_AAA7_A7E48FCDBDCA_.wvu.Rows" localSheetId="3" hidden="1">'DRE DMEP 2019'!#REF!,'DRE DMEP 2019'!$30:$30</definedName>
  </definedNames>
  <calcPr calcId="145621"/>
  <customWorkbookViews>
    <customWorkbookView name="marcio - Modo de exibição pessoal" guid="{352D79C3-3652-4ECC-AAA7-A7E48FCDBDCA}" mergeInterval="0" personalView="1" maximized="1" xWindow="1" yWindow="1" windowWidth="1436" windowHeight="637" activeSheetId="3"/>
  </customWorkbookViews>
</workbook>
</file>

<file path=xl/calcChain.xml><?xml version="1.0" encoding="utf-8"?>
<calcChain xmlns="http://schemas.openxmlformats.org/spreadsheetml/2006/main">
  <c r="I194" i="14" l="1"/>
  <c r="F38" i="15" l="1"/>
  <c r="D36" i="15"/>
  <c r="D35" i="15"/>
  <c r="L33" i="15"/>
  <c r="L32" i="15"/>
  <c r="N31" i="15"/>
  <c r="N35" i="15" s="1"/>
  <c r="L31" i="15"/>
  <c r="F30" i="15"/>
  <c r="D30" i="15"/>
  <c r="D29" i="15"/>
  <c r="D28" i="15"/>
  <c r="D27" i="15"/>
  <c r="N26" i="15"/>
  <c r="N28" i="15" s="1"/>
  <c r="L26" i="15"/>
  <c r="F26" i="15"/>
  <c r="D26" i="15"/>
  <c r="D25" i="15"/>
  <c r="D24" i="15"/>
  <c r="N21" i="15"/>
  <c r="L21" i="15"/>
  <c r="L20" i="15"/>
  <c r="L19" i="15"/>
  <c r="D19" i="15"/>
  <c r="L18" i="15"/>
  <c r="F18" i="15"/>
  <c r="D18" i="15"/>
  <c r="N17" i="15"/>
  <c r="L17" i="15"/>
  <c r="F17" i="15"/>
  <c r="D17" i="15"/>
  <c r="N16" i="15"/>
  <c r="L16" i="15"/>
  <c r="F16" i="15"/>
  <c r="D16" i="15"/>
  <c r="N15" i="15"/>
  <c r="L15" i="15"/>
  <c r="F15" i="15"/>
  <c r="D15" i="15"/>
  <c r="N14" i="15"/>
  <c r="L14" i="15"/>
  <c r="F14" i="15"/>
  <c r="D14" i="15"/>
  <c r="N13" i="15"/>
  <c r="L13" i="15"/>
  <c r="F13" i="15"/>
  <c r="D13" i="15"/>
  <c r="N12" i="15"/>
  <c r="L12" i="15"/>
  <c r="F12" i="15"/>
  <c r="D12" i="15"/>
  <c r="N11" i="15"/>
  <c r="L11" i="15"/>
  <c r="F11" i="15"/>
  <c r="D11" i="15"/>
  <c r="N8" i="15"/>
  <c r="L8" i="15"/>
  <c r="N23" i="15" l="1"/>
  <c r="N37" i="15" s="1"/>
  <c r="F32" i="15"/>
  <c r="F40" i="15" s="1"/>
  <c r="L35" i="15"/>
  <c r="D32" i="15"/>
  <c r="L28" i="15"/>
  <c r="L23" i="15"/>
  <c r="D38" i="15"/>
  <c r="D21" i="15"/>
  <c r="D40" i="15" l="1"/>
  <c r="L37" i="15"/>
  <c r="AO307" i="13" l="1"/>
  <c r="AO306" i="13"/>
  <c r="AO294" i="13"/>
  <c r="AO293" i="13"/>
  <c r="AO292" i="13"/>
  <c r="AO291" i="13"/>
  <c r="AO295" i="13" l="1"/>
  <c r="AO308" i="13"/>
  <c r="AO310" i="13"/>
  <c r="AO312" i="13" s="1"/>
  <c r="AO314" i="13" l="1"/>
  <c r="AO315" i="13"/>
  <c r="AO301" i="12" l="1"/>
  <c r="AP296" i="12" l="1"/>
  <c r="AP294" i="12"/>
  <c r="AP293" i="12"/>
  <c r="AP292" i="12"/>
  <c r="AP291" i="12"/>
  <c r="AP295" i="12" l="1"/>
  <c r="AP297" i="12" s="1"/>
  <c r="AN291" i="12" l="1"/>
  <c r="AN290" i="12"/>
  <c r="AN289" i="12"/>
  <c r="AN288" i="12"/>
  <c r="AN307" i="12"/>
  <c r="AN306" i="12"/>
  <c r="AN308" i="12" l="1"/>
  <c r="AN292" i="12"/>
  <c r="AN310" i="12"/>
  <c r="AN312" i="12" s="1"/>
  <c r="AN315" i="12" l="1"/>
  <c r="AN314" i="12"/>
  <c r="AP275" i="7" l="1"/>
  <c r="AP277" i="7" s="1"/>
  <c r="AN287" i="7"/>
  <c r="AN288" i="7"/>
  <c r="AN290" i="7"/>
  <c r="AN291" i="7"/>
  <c r="AN294" i="7" s="1"/>
  <c r="AN295" i="7"/>
  <c r="AN391" i="7"/>
  <c r="AN392" i="7"/>
  <c r="AP279" i="7" l="1"/>
  <c r="AN393" i="7"/>
  <c r="AN394" i="7" s="1"/>
  <c r="AN286" i="7"/>
  <c r="AN292" i="7"/>
  <c r="AN296" i="7"/>
</calcChain>
</file>

<file path=xl/sharedStrings.xml><?xml version="1.0" encoding="utf-8"?>
<sst xmlns="http://schemas.openxmlformats.org/spreadsheetml/2006/main" count="6520" uniqueCount="2065">
  <si>
    <t>Controladora</t>
  </si>
  <si>
    <t>Consolidado</t>
  </si>
  <si>
    <t>Tributos e contribuições sociais compensáveis</t>
  </si>
  <si>
    <t xml:space="preserve">Serviços em curso </t>
  </si>
  <si>
    <t>Estoque</t>
  </si>
  <si>
    <t xml:space="preserve">Despesas pagas antecipadamente </t>
  </si>
  <si>
    <t>Títulos de crédito a receber</t>
  </si>
  <si>
    <t>As notas explicativas são parte integrante das demonstrações financeiras.</t>
  </si>
  <si>
    <t>Folha de pagamento</t>
  </si>
  <si>
    <t xml:space="preserve">Pesquisa e desenvolvimento </t>
  </si>
  <si>
    <t>Programa de eficiência energética</t>
  </si>
  <si>
    <t xml:space="preserve">Obrigações estimadas </t>
  </si>
  <si>
    <t>Outros</t>
  </si>
  <si>
    <t>Capital social</t>
  </si>
  <si>
    <t>Reserva de capital</t>
  </si>
  <si>
    <t>Despesas com vendas</t>
  </si>
  <si>
    <t>Despesas gerais e administrativas</t>
  </si>
  <si>
    <t>Outras receitas (despesas) operacionais, liquidas</t>
  </si>
  <si>
    <t>Reserva</t>
  </si>
  <si>
    <t>Lucros</t>
  </si>
  <si>
    <t>Total</t>
  </si>
  <si>
    <t>Lucro líquido do exercício</t>
  </si>
  <si>
    <t>Resultado de participações societárias</t>
  </si>
  <si>
    <t>Provisão para créditos de liquidação duvidosa</t>
  </si>
  <si>
    <t>Depreciação e amortização</t>
  </si>
  <si>
    <t>Dividendos recebidos</t>
  </si>
  <si>
    <t>Resultado de despesas financeiras</t>
  </si>
  <si>
    <t>Consumidores e revendedores</t>
  </si>
  <si>
    <t>Demais ativos circulantes e não circulantes</t>
  </si>
  <si>
    <t>Fornecedores</t>
  </si>
  <si>
    <t>Folha de pagamento e provisões trabalhistas</t>
  </si>
  <si>
    <t>Tributos e contribuições sociais</t>
  </si>
  <si>
    <t>Demais passivos circulantes e não circulantes</t>
  </si>
  <si>
    <t>Adições no imobilizado e intangível</t>
  </si>
  <si>
    <t>Caixa e equivalentes de caixa</t>
  </si>
  <si>
    <t>No fim do exercício</t>
  </si>
  <si>
    <t>No início do exercício</t>
  </si>
  <si>
    <t>DME Poços de Caldas Participações S.A. - DME</t>
  </si>
  <si>
    <t>(Em milhares de Reais, exceto lucro líquido por ações)</t>
  </si>
  <si>
    <t>Ativo</t>
  </si>
  <si>
    <t>Circulante</t>
  </si>
  <si>
    <t>Não circulante</t>
  </si>
  <si>
    <t>Total do ativo</t>
  </si>
  <si>
    <t>Outros passivos circulantes</t>
  </si>
  <si>
    <t>Total do passivo</t>
  </si>
  <si>
    <t>Reserva legal</t>
  </si>
  <si>
    <t>Reserva de lucros</t>
  </si>
  <si>
    <t>(Em milhares de Reais)</t>
  </si>
  <si>
    <t>Demonstrações de resultados</t>
  </si>
  <si>
    <t>Lucro líquido do exercicio</t>
  </si>
  <si>
    <t>social</t>
  </si>
  <si>
    <t>Capital</t>
  </si>
  <si>
    <t>legal</t>
  </si>
  <si>
    <t>de lucros</t>
  </si>
  <si>
    <t>Dividendos</t>
  </si>
  <si>
    <t>adicionais</t>
  </si>
  <si>
    <t>acumulados</t>
  </si>
  <si>
    <t>Demonstrações das mutações do patrimônio líquido</t>
  </si>
  <si>
    <t>Demonstrações dos fluxos de caixa</t>
  </si>
  <si>
    <t>Fluxo de caixa das atividades operacionais</t>
  </si>
  <si>
    <t>(Reversão) constituição de provisões para contingencias, líquidas</t>
  </si>
  <si>
    <t>Fluxos de caixa das atividades de investimentos</t>
  </si>
  <si>
    <t>Recursos líquidos utilizados nas atividades de investimento</t>
  </si>
  <si>
    <t>Fluxos de caixa das atividades de financiamentos</t>
  </si>
  <si>
    <t>Aumento (redução) nos passivos</t>
  </si>
  <si>
    <t>Ajustes para reconciliar o resultado do exercício com recursos</t>
  </si>
  <si>
    <t xml:space="preserve">  provenientes de atividades operacionais:</t>
  </si>
  <si>
    <t>Redução (aumento) nos ativos</t>
  </si>
  <si>
    <t>DME Poços de Caldas Participações S/A</t>
  </si>
  <si>
    <t>12265979000109</t>
  </si>
  <si>
    <t>Livro no.:</t>
  </si>
  <si>
    <t>Página:</t>
  </si>
  <si>
    <t>Período:</t>
  </si>
  <si>
    <t>-</t>
  </si>
  <si>
    <t>Classificação (reduzido)</t>
  </si>
  <si>
    <t>Descrição da conta</t>
  </si>
  <si>
    <t>Saldo Anterior</t>
  </si>
  <si>
    <t>Débitos</t>
  </si>
  <si>
    <t>Créditos</t>
  </si>
  <si>
    <t>Saldo Final</t>
  </si>
  <si>
    <t>ATIVO</t>
  </si>
  <si>
    <t>ATIVO CIRCULANTE</t>
  </si>
  <si>
    <t>CONTAS BANCÁRIAS À VISTA</t>
  </si>
  <si>
    <t>BANCO DO BRASIL S/A</t>
  </si>
  <si>
    <t>CAIXA ECONÔMICA FEDERAL - CEF</t>
  </si>
  <si>
    <t>FUNDOS DE CAIXA</t>
  </si>
  <si>
    <t>FUNDO DE CAIXA</t>
  </si>
  <si>
    <t>CAIXA ECONÔMICA FEDERAL - CDB FLEX 3</t>
  </si>
  <si>
    <t>RENDAS A RECEBER</t>
  </si>
  <si>
    <t>DIVIDENDOS A RECEBER - DME ENERGÉTICA S/A - DMEE</t>
  </si>
  <si>
    <t>DIVIDENDOS A RECEBER - DME DISTRIBUIÇÃO S/A - DMED</t>
  </si>
  <si>
    <t>EMPREGADOS</t>
  </si>
  <si>
    <t>FUNCIONÁRIOS - DESPESAS DE VIAGEM</t>
  </si>
  <si>
    <t>FUNCIONÁRIOS - ADIANT. 13º SALÁRIO - PRIMEIRA PARCELA</t>
  </si>
  <si>
    <t>IRRF A COMPENSAR (APLICAÇÕES FINANCEIRAS)</t>
  </si>
  <si>
    <t>CSLL A COMPENSAR</t>
  </si>
  <si>
    <t>IR A RECUPERAR JUROS SOBRE O CAPITAL PRÓPRIO</t>
  </si>
  <si>
    <t>IRPJ A COMPENSAR</t>
  </si>
  <si>
    <t>DME DISTRIBUIÇÃO S/A - DMED</t>
  </si>
  <si>
    <t>DME ENERGÉTICA S/A</t>
  </si>
  <si>
    <t>PARTICIPAÇÕES SOCIETÁRIAS PERMANENTES</t>
  </si>
  <si>
    <t>AVALIADAS PELA EQUIVALÊNCIA PATRIMONIAL</t>
  </si>
  <si>
    <t>VALOR PATRIMONIAL</t>
  </si>
  <si>
    <t>DME DISTRIBUIÇÃO S/A</t>
  </si>
  <si>
    <t>CUSTO DE AQUISIÇÃO</t>
  </si>
  <si>
    <t>TELEMAR NORTE LESTE S/A</t>
  </si>
  <si>
    <t>GERAÇÃO</t>
  </si>
  <si>
    <t>TERRENOS</t>
  </si>
  <si>
    <t>TERRENOS - SATURNINO DE BRITO</t>
  </si>
  <si>
    <t>RESERV. BARRAGENS E ADUTORAS</t>
  </si>
  <si>
    <t>REPRESA SATURNINO DE BRITO</t>
  </si>
  <si>
    <t>ADMINISTRAÇÃO</t>
  </si>
  <si>
    <t>ADMINISTRAÇÃO CENTRAL</t>
  </si>
  <si>
    <t>PRÉDIO CENTRAL E CASA RUA AMAZONAS</t>
  </si>
  <si>
    <t>MÓVEIS E UTENSÍLIOS</t>
  </si>
  <si>
    <t>PASSIVO</t>
  </si>
  <si>
    <t>PASSIVO CIRCULANTE</t>
  </si>
  <si>
    <t>FORNECEDORES</t>
  </si>
  <si>
    <t>PREFEITURA MUNICIPAL DE POÇOS DE CALDAS</t>
  </si>
  <si>
    <t>JUNTA COMERCIAL DO ESTADO DE MINAS GERAIS - JUCEMG</t>
  </si>
  <si>
    <t>LOPES &amp; COSTA APOIO ADMINISTRATIVO LTDA</t>
  </si>
  <si>
    <t>MARCILIO JUDICE CIA LTDA</t>
  </si>
  <si>
    <t>IMPRENSA OFICIAL DO ESTADO DE MINAS GERAIS</t>
  </si>
  <si>
    <t>EMPRESA JORNALÍSTICA POÇOS DE CALDAS</t>
  </si>
  <si>
    <t>USEALL SOFTWARE LTDA</t>
  </si>
  <si>
    <t>CARTÓRIO DO 1º OFÍCIO DE NOTAS</t>
  </si>
  <si>
    <t>COBRANÇA ONLINE UOL</t>
  </si>
  <si>
    <t>CARTÓRIO DO 2º OFÍCIO DE NOTAS</t>
  </si>
  <si>
    <t>L2 VIAGENS E TURISMO LTDA.</t>
  </si>
  <si>
    <t>REMUNERAÇÕES BRUTAS</t>
  </si>
  <si>
    <t>LÍQUIDOS EFETUADOS</t>
  </si>
  <si>
    <t>FÉRIAS</t>
  </si>
  <si>
    <t>FERIAS VALOR BRUTO</t>
  </si>
  <si>
    <t>(-) PAGAMENTO FÉRIAS VALOR LÍQUIDO</t>
  </si>
  <si>
    <t>INSS SOBRE FÉRIAS</t>
  </si>
  <si>
    <t>IRRF SOBRE FÉRIAS</t>
  </si>
  <si>
    <t>CONTRIBUIÇÃO A PREVIDÊNCIA SOCIAL</t>
  </si>
  <si>
    <t>IMPOSTO DE RENDA</t>
  </si>
  <si>
    <t>IRRF - RECEITA FEDERAL</t>
  </si>
  <si>
    <t>ISSQN - PREFEITURA MUNICIPAL POÇOS DE CALDAS</t>
  </si>
  <si>
    <t>CONTRIBUIÇÕES SOCIAIS</t>
  </si>
  <si>
    <t>CONTRIBUIÇÕES RECOLHÍVEIS AO INSS</t>
  </si>
  <si>
    <t>CONTRIBUIÇÃO SOCIAL - CSLL - PESSOA JURÍDICA</t>
  </si>
  <si>
    <t>FGTS</t>
  </si>
  <si>
    <t>PIS/PASEP - RETENÇÕES CONF. LEI 10833/03</t>
  </si>
  <si>
    <t>PIS/PASEP - PESSOA JURÍDICA</t>
  </si>
  <si>
    <t>COFINS - RETENÇÕES CONF. LEI 10833/03</t>
  </si>
  <si>
    <t>COFINS - PESSOA JURÍDICA</t>
  </si>
  <si>
    <t>CSLL - RETENÇÕES CONF. LEI 10833/03</t>
  </si>
  <si>
    <t>JUROS SOBRE O CAPITAL PRÓPRIO PROPOSTOS NO EXERCÍCIO</t>
  </si>
  <si>
    <t>FOLHA DE PAGAMENTO</t>
  </si>
  <si>
    <t>PROVISÃO DE FÉRIAS</t>
  </si>
  <si>
    <t>PROVISÃO GRATIFICAÇÃO DE FÉRIAS</t>
  </si>
  <si>
    <t>PROVISÃO 13º SALÁRIO</t>
  </si>
  <si>
    <t>PROVISÃO DE FGTS SOBRE FÉRIAS</t>
  </si>
  <si>
    <t>PROVISÃO INSS SOBRE 13º SALÁRIO</t>
  </si>
  <si>
    <t>PROVISÃO FGTS SOBRE 13º SALÁRIO</t>
  </si>
  <si>
    <t>PATRIMÔNIO LÍQUIDO</t>
  </si>
  <si>
    <t>CAPITAL SOCIAL</t>
  </si>
  <si>
    <t>CAPITAL SUBSCRITO</t>
  </si>
  <si>
    <t>RESERVAS DE LUCRO</t>
  </si>
  <si>
    <t>RESERVA LEGAL</t>
  </si>
  <si>
    <t>RESERVA DE LUCRO - EXERCÍCIO 2010</t>
  </si>
  <si>
    <t>RESERVA DE LUCRO - EXERCÍCIO 2011</t>
  </si>
  <si>
    <t>LUCROS OU PREJUÍZOS ACUMULADOS</t>
  </si>
  <si>
    <t>LUCROS ACUMULADOS</t>
  </si>
  <si>
    <t>LUCRO DO EXERCÍCIO DE 2010</t>
  </si>
  <si>
    <t>AJUSTES REALIZADOS NO PL DA DMED</t>
  </si>
  <si>
    <t>AJUSTES REALIZADOS NO PL DA DMEE</t>
  </si>
  <si>
    <t>JUROS SOBRE O CAPITAL PRÓPRIO</t>
  </si>
  <si>
    <t>PIS/PASEP</t>
  </si>
  <si>
    <t>COFINS</t>
  </si>
  <si>
    <t>(-) GASTOS OPERACIONAIS</t>
  </si>
  <si>
    <t>ADMINISTRADORES</t>
  </si>
  <si>
    <t>DIRETORIA ADMINISTRATIVO FINANCEIRA</t>
  </si>
  <si>
    <t>ADMINISTRADORES - HONORÁRIOS</t>
  </si>
  <si>
    <t>ADMINISTRADORES - PROVISÃO 13º SALÁRIO</t>
  </si>
  <si>
    <t>ADMINISTRADORES - PROVISÃO INSS SOBRE 13º SALÁRIO</t>
  </si>
  <si>
    <t>ADMINISTRADORES - ENCARGOS SOCIAIS - FGTS</t>
  </si>
  <si>
    <t>ADMINISTRADORES - PROVISÃO DE FÉRIAS</t>
  </si>
  <si>
    <t>ADMINISTRADORES GRATIF. DE FÉRIAS</t>
  </si>
  <si>
    <t>ADMINISTRADORES - CONTRIB. RECOLHÍVEIS A0 INSS</t>
  </si>
  <si>
    <t>ADMINISTRADORES - PROVISÃO FGTS SOBRE FÉRIAS</t>
  </si>
  <si>
    <t>ADMINISTRADORES - PROVISÃO FGTS SOBRE 13º SALARIO</t>
  </si>
  <si>
    <t>CONSELHEIROS - PARCELA INDENIZATÓRIA</t>
  </si>
  <si>
    <t>CONSELHEIROS - INSS PARTE EMPRESA</t>
  </si>
  <si>
    <t>DESPESAS COM LANCHES E REFEIÇÕES</t>
  </si>
  <si>
    <t>SERVIÇOS DE TERCEIROS</t>
  </si>
  <si>
    <t>SERVIÇOS - AUTENTICAÇÕES, RECONHECIMENTO DE FIRMAS,CERTIDÕES</t>
  </si>
  <si>
    <t>SERVIÇOS - CERTIFICAÇÃO DIGITAL</t>
  </si>
  <si>
    <t>SERVIÇOS DE INTERNET</t>
  </si>
  <si>
    <t>SERVIÇOS - AUDITORIA</t>
  </si>
  <si>
    <t>SERVIÇOS - PUBLICAÇÕES LEGAIS</t>
  </si>
  <si>
    <t>SERVIÇOS - CONTABILIDADE DME DISTRIBUIÇÃO S/A - DMED</t>
  </si>
  <si>
    <t>SERVIÇOS REPROGRÁFICOS</t>
  </si>
  <si>
    <t>DESPESAS COM POSTAGENS VIA CORREIOS</t>
  </si>
  <si>
    <t>SERVIÇOS - CURSOS E TREINAMENTOS</t>
  </si>
  <si>
    <t>SERVIÇOS DE TERCEIROS - DESPESAS VIAGENS</t>
  </si>
  <si>
    <t>SERVIÇOS DE MANUTENÇÃO SOFTWARE E MENSALIDADE</t>
  </si>
  <si>
    <t>SERVIÇOS DE ASSESSORIA E CONSULTORIA</t>
  </si>
  <si>
    <t>DEPRECIAÇÃO</t>
  </si>
  <si>
    <t>DEPRECIAÇÃO - PRÉDIO CENTRAL E CASA RUA AMAZONAS</t>
  </si>
  <si>
    <t>DEPRECIAÇÃO REPRESA SATURNINO DE BRITO</t>
  </si>
  <si>
    <t>DEPRECIAÇÃO - MOVEIS E UTENSÍLIOS</t>
  </si>
  <si>
    <t>DEPRECIAÇÃO GERAL</t>
  </si>
  <si>
    <t>TRIBUTOS</t>
  </si>
  <si>
    <t>TRIBUTOS E TAXAS DIVERSAS</t>
  </si>
  <si>
    <t>OUTROS</t>
  </si>
  <si>
    <t>ESTAGIÁRIOS</t>
  </si>
  <si>
    <t>RECEITAS FINANCEIRAS</t>
  </si>
  <si>
    <t>RENDAS</t>
  </si>
  <si>
    <t>JUROS SOBRE APLICAÇÕES FINANCEIRAS</t>
  </si>
  <si>
    <t>ATUALIZAÇÃO DE COMPENSAÇÃO DE IMPOSTO</t>
  </si>
  <si>
    <t>JUROS SOBRE O CAPITAL PRÓPRIO DMEE</t>
  </si>
  <si>
    <t>GANHO DE EQUIVALÊNCIA PATRIMONIAL</t>
  </si>
  <si>
    <t>(-) DESPESAS FINANCEIRAS</t>
  </si>
  <si>
    <t>OUTRAS DESPESAS FINANCEIRAS</t>
  </si>
  <si>
    <t>PERDA DE EQUIVALÊNCIA PATRIMONIAL</t>
  </si>
  <si>
    <t>RECEITA RESULTANTE DE SALDOS RESIDUAIS</t>
  </si>
  <si>
    <t>DOAÇÕES</t>
  </si>
  <si>
    <t>(-) CONTRIBUIÇÃO SOCIAL - CSLL</t>
  </si>
  <si>
    <t>(-) IMPOSTO DE RENDA</t>
  </si>
  <si>
    <t>REVERSÃO DOS JUROS SOBRE O CAPITAL PRÓPRIO</t>
  </si>
  <si>
    <t>Operações com coligadas e controladas</t>
  </si>
  <si>
    <t>Demonstrações de resultados abrangentes</t>
  </si>
  <si>
    <t>Nota</t>
  </si>
  <si>
    <t xml:space="preserve">Resultados do exercício </t>
  </si>
  <si>
    <t>Resultado abrangente total</t>
  </si>
  <si>
    <t>Imposto de Renda e Contribuição Social</t>
  </si>
  <si>
    <t>Lucro bruto</t>
  </si>
  <si>
    <t>Resultado antes dos impostos</t>
  </si>
  <si>
    <t>Pagamento de juros sobre o capital próprio</t>
  </si>
  <si>
    <t>Ativo financeiro indenizável (concessão)</t>
  </si>
  <si>
    <t>Imposto de Renda e contribuições sociais Pagos</t>
  </si>
  <si>
    <t>Dividendos pagos</t>
  </si>
  <si>
    <t>Dividendos adicionais propostos</t>
  </si>
  <si>
    <t>Juros sobre o capital próprio recebidos</t>
  </si>
  <si>
    <t>REMUNERAÇÃO DE CAPITAL PRÓPRIO DMEE</t>
  </si>
  <si>
    <t>REMUNERAÇÃO DE CAPITAL PRÓPRIO DMED</t>
  </si>
  <si>
    <t>JOAO DEOM PEREIRA</t>
  </si>
  <si>
    <t>PADARIA E LANCHONETE PAO BIG LTDA - EPP</t>
  </si>
  <si>
    <t>BANDA MUNICIPAL MAESTRO AZEVEDO</t>
  </si>
  <si>
    <t>RESERVA DE LUCRO - EXERCÍCIO 2012</t>
  </si>
  <si>
    <t>SERVIÇOS - ASSISTENTE ADMINISTRATIVO DMED</t>
  </si>
  <si>
    <t>JUROS SOBRE O CAPITAL PRÓPRIO DMED</t>
  </si>
  <si>
    <t>DEVOLUÇÃO TERMO DE COOPERAÇÃO</t>
  </si>
  <si>
    <t>RESERVA DE LUCRO - EXERCÍCIO 2013</t>
  </si>
  <si>
    <t>Superávit - Plano de Beneficio Definido</t>
  </si>
  <si>
    <t>PROVISÃO IRRF - APLICAÇÕES FINANCEIRAS</t>
  </si>
  <si>
    <t>MAQUINAS E EQUIPAMENTOS</t>
  </si>
  <si>
    <t>DEPARTAMENTO MUNICIPAL DE ÁGUA E ESGOTO - DMAE</t>
  </si>
  <si>
    <t>GRÁFICA SKILATT</t>
  </si>
  <si>
    <t>ORQUESTRA SINFONICA DE POÇOS DE CALDAS</t>
  </si>
  <si>
    <t>BEZ &amp; ASSOCIADOS AUDITORES INDEPENDENTES S/S - EPP</t>
  </si>
  <si>
    <t>ÁGUAS MINERAIS POÇOS DE CALDAS LTDA.</t>
  </si>
  <si>
    <t>HUMANA SEGUROS PESSOAIS LTDA</t>
  </si>
  <si>
    <t>FUNDAÇÃO NACIONAL DA QUALIDADE</t>
  </si>
  <si>
    <t>IMPRENSA NACIONAL</t>
  </si>
  <si>
    <t>TRANS-BALTAZAR LTDA.</t>
  </si>
  <si>
    <t>ELLO'S SERVIÇOS E LOCAÇÃO LTDA.</t>
  </si>
  <si>
    <t>MARIO EDUARDO GONCALVES DE CARVALHO</t>
  </si>
  <si>
    <t>ASSEMAE</t>
  </si>
  <si>
    <t>ASSOCIAÇÃO DE ASSISTÊNCIA À CRIANÇA DEFICIENTE</t>
  </si>
  <si>
    <t>ARTHUR LUNDGREN TECIDOS S A</t>
  </si>
  <si>
    <t>VENÂNCIO E CIA. LTDA. - ME</t>
  </si>
  <si>
    <t>ONG PLANETA SOLIDÁRIO</t>
  </si>
  <si>
    <t>DOMYNIO COMUNICAÇÕES LTDA</t>
  </si>
  <si>
    <t>J D COMÉRCIO DE PEÇAS E FERRAGENS LTDA</t>
  </si>
  <si>
    <t>CAUÇÕES EM GARANTIA</t>
  </si>
  <si>
    <t>CAUÇÕES GARANTIA-PART. CONCORRÊNCIA</t>
  </si>
  <si>
    <t>MATERIAL - MANUTENÇÃO DE PRÉDIO</t>
  </si>
  <si>
    <t>MATERIAL - COPA E COZINHA</t>
  </si>
  <si>
    <t>MATERIAL - LIMPEZA E CONSERVAÇÃO</t>
  </si>
  <si>
    <t>SERVIÇOS - MANUTENÇÃO DE PRÉDIO</t>
  </si>
  <si>
    <t>SERVIÇOS - LIMPEZA E CONSERVAÇÃO</t>
  </si>
  <si>
    <t>SERVIÇOS - CÓPIAS DE CHAVES</t>
  </si>
  <si>
    <t>SERVIÇOS - GRUPO DE TRABALHO MUSEU DA ENERGIA DO DME</t>
  </si>
  <si>
    <t>OUTRAS RECEITAS FINANCEIRAS</t>
  </si>
  <si>
    <t>CONTRATAÇÃO DE SERVIÇOS BANCÁRIOS</t>
  </si>
  <si>
    <t>RESERVA DE LUCRO - EXERCÍCIO 2014</t>
  </si>
  <si>
    <t>B A L A N C E T E</t>
  </si>
  <si>
    <t>1000 (882)</t>
  </si>
  <si>
    <t>1100 (883)</t>
  </si>
  <si>
    <t>1101 (884)</t>
  </si>
  <si>
    <t>CAIXA E EQUIVALENTES DE CAIXA</t>
  </si>
  <si>
    <t>1101.1 (885)</t>
  </si>
  <si>
    <t>CAIXA</t>
  </si>
  <si>
    <t>1101.1.02 (887)</t>
  </si>
  <si>
    <t>1101.1.02.00.00.001 (198)</t>
  </si>
  <si>
    <t>1101.1.02.00.00.002 (128)</t>
  </si>
  <si>
    <t>1101.1.04 (889)</t>
  </si>
  <si>
    <t>1101.1.04.00.00.001 (313)</t>
  </si>
  <si>
    <t>1101.2 (892)</t>
  </si>
  <si>
    <t>EQUIVALENTES DE CAIXA</t>
  </si>
  <si>
    <t>1101.2.00.00.00.003 (345)</t>
  </si>
  <si>
    <t>1105 (965)</t>
  </si>
  <si>
    <t>TRIBUTOS COMPENSÁVEIS</t>
  </si>
  <si>
    <t>1105.1 (966)</t>
  </si>
  <si>
    <t>TRIBUTOS FEDERAIS</t>
  </si>
  <si>
    <t>1105.1.01 (967)</t>
  </si>
  <si>
    <t>1105.1.01.00.00.001 (459)</t>
  </si>
  <si>
    <t>1105.1.01.00.00.002 (466)</t>
  </si>
  <si>
    <t>1105.1.02 (968)</t>
  </si>
  <si>
    <t>CONTRIBUIÇÃO SOCIAL</t>
  </si>
  <si>
    <t>1105.1.02.00.00.001 (226)</t>
  </si>
  <si>
    <t>1105.1.03 (969)</t>
  </si>
  <si>
    <t>IMPOSTO DE RENDA RETIDO NA FONTE</t>
  </si>
  <si>
    <t>1105.1.03.00.00.001 (155)</t>
  </si>
  <si>
    <t>1105.1.03.00.00.002 (5049)</t>
  </si>
  <si>
    <t>1119 (1065)</t>
  </si>
  <si>
    <t>OUTROS ATIVOS CIRCULANTES</t>
  </si>
  <si>
    <t>1119.1 (1066)</t>
  </si>
  <si>
    <t>CRÉDITOS A RECEBER</t>
  </si>
  <si>
    <t>1119.1.01 (1067)</t>
  </si>
  <si>
    <t>1119.1.01.00.00.002 (349)</t>
  </si>
  <si>
    <t>1119.1.01.00.00.005 (371)</t>
  </si>
  <si>
    <t>1119.1.08 (1074)</t>
  </si>
  <si>
    <t>1119.1.08.00.00.001 (227)</t>
  </si>
  <si>
    <t>1119.1.08.00.00.002 (390)</t>
  </si>
  <si>
    <t>1119.1.12 (1082)</t>
  </si>
  <si>
    <t>DIVIDENDOS E JUROS SOBRE CAPITAL PRÓPRIO A RECEBER</t>
  </si>
  <si>
    <t>1119.1.12.00.00.001 (457)</t>
  </si>
  <si>
    <t>1119.1.12.00.00.002 (475)</t>
  </si>
  <si>
    <t>1200 (1095)</t>
  </si>
  <si>
    <t>ATIVO NÃO CIRCULANTE</t>
  </si>
  <si>
    <t>1219 (1281)</t>
  </si>
  <si>
    <t>OUTROS ATIVOS NÃO CIRCULANTES</t>
  </si>
  <si>
    <t>1219.1 (1282)</t>
  </si>
  <si>
    <t>1219.1.14 (1298)</t>
  </si>
  <si>
    <t>MÚTUOS</t>
  </si>
  <si>
    <t>1219.1.14.01 (1299)</t>
  </si>
  <si>
    <t>DIRETORES, CONSELHEIROS E ACIONISTAS</t>
  </si>
  <si>
    <t>1219.1.14.01.00.008 (5131)</t>
  </si>
  <si>
    <t>FERNANDO DE PAIVA POSSO</t>
  </si>
  <si>
    <t>1220 (1315)</t>
  </si>
  <si>
    <t>BENS E ATIVIDADES NÃO VINCULADAS À CONCESSÃO E PERMISSÃO DO</t>
  </si>
  <si>
    <t>1220.1 (1316)</t>
  </si>
  <si>
    <t>1220.1.01 (1317)</t>
  </si>
  <si>
    <t>1220.1.01.01 (1318)</t>
  </si>
  <si>
    <t>1220.1.01.01.00.001 (114)</t>
  </si>
  <si>
    <t>1220.1.01.01.00.002 (161)</t>
  </si>
  <si>
    <t>1220.1.02 (1322)</t>
  </si>
  <si>
    <t>AVALIADAS AO VALOR JUSTO</t>
  </si>
  <si>
    <t>1220.1.02.01 (1323)</t>
  </si>
  <si>
    <t>1220.1.02.01.00.001 (189)</t>
  </si>
  <si>
    <t>1232 (1370)</t>
  </si>
  <si>
    <t>IMOBILIZADO</t>
  </si>
  <si>
    <t>1232.1 (1371)</t>
  </si>
  <si>
    <t>1232.1.01 (1372)</t>
  </si>
  <si>
    <t>USINAS - IMOBILIZADO EM SERVIÇO</t>
  </si>
  <si>
    <t>1232.1.01.01 (1373)</t>
  </si>
  <si>
    <t>1232.1.01.01.00.001 (180)</t>
  </si>
  <si>
    <t>1232.1.01.02 (1374)</t>
  </si>
  <si>
    <t>RESERVATÓRIOS, BARRAGENS E ADUTORAS</t>
  </si>
  <si>
    <t>1232.1.01.02.00.001 (181)</t>
  </si>
  <si>
    <t>1232.1.02 (1379)</t>
  </si>
  <si>
    <t>(-) DEPRECIAÇÃO ACUMULADA - USINAS</t>
  </si>
  <si>
    <t>1232.1.02.02 (1381)</t>
  </si>
  <si>
    <t>1232.1.02.02.00.001 (435)</t>
  </si>
  <si>
    <t>1232.4 (666)</t>
  </si>
  <si>
    <t>1232.4.01 (667)</t>
  </si>
  <si>
    <t>ADMINISTRAÇÃO CENTRAL - IMOBILIZADO EM SERVIÇO</t>
  </si>
  <si>
    <t>1232.4.01.03 (669)</t>
  </si>
  <si>
    <t>EDIFICAÇÕES, OBRAS CIVIS E BENFEITORIAS</t>
  </si>
  <si>
    <t>1232.4.01.03.00.001 (182)</t>
  </si>
  <si>
    <t>1232.4.01.04 (670)</t>
  </si>
  <si>
    <t>MÁQUINAS E EQUIPAMENTOS</t>
  </si>
  <si>
    <t>1232.4.01.04.00.001 (521)</t>
  </si>
  <si>
    <t>1232.4.01.06 (672)</t>
  </si>
  <si>
    <t>1232.4.01.06.00.001 (292)</t>
  </si>
  <si>
    <t>1232.4.02 (673)</t>
  </si>
  <si>
    <t>(-) DEPRECIAÇÃO ACUMULADA - ADMINISTRAÇÃO CENTRAL</t>
  </si>
  <si>
    <t>1232.4.02.03 (675)</t>
  </si>
  <si>
    <t>1232.4.02.03.00.001 (184)</t>
  </si>
  <si>
    <t>1232.4.02.06 (678)</t>
  </si>
  <si>
    <t>1232.4.02.06.00.001 (318)</t>
  </si>
  <si>
    <t>1232.4.03 (679)</t>
  </si>
  <si>
    <t>ADMINISTRAÇÃO CENTRAL - IMOBILIZADO EM CURSO</t>
  </si>
  <si>
    <t>1232.4.03.03 (681)</t>
  </si>
  <si>
    <t>1232.4.03.03.00.001 (5018)</t>
  </si>
  <si>
    <t>EDIFICACOES, OBRAS CIVIS E BENFEITORIAS</t>
  </si>
  <si>
    <t>1232.4.03.04 (682)</t>
  </si>
  <si>
    <t>1232.4.03.04.00.001 (5028)</t>
  </si>
  <si>
    <t>1232.4.03.11 (689)</t>
  </si>
  <si>
    <t>COMPRAS EM ANDAMENTO</t>
  </si>
  <si>
    <t>1232.4.03.11.00.001 (5031)</t>
  </si>
  <si>
    <t>1233 (722)</t>
  </si>
  <si>
    <t>INTANGÍVEL</t>
  </si>
  <si>
    <t>1233.4 (848)</t>
  </si>
  <si>
    <t>1233.4.03 (857)</t>
  </si>
  <si>
    <t>ADMINISTRAÇÃO CENTRAL - INTANGÍVEL EM CURSO</t>
  </si>
  <si>
    <t>1233.4.03.03 (859)</t>
  </si>
  <si>
    <t>SOFTWARES</t>
  </si>
  <si>
    <t>1233.4.03.03.00.001 (5034)</t>
  </si>
  <si>
    <t>INTANGÍVEIS</t>
  </si>
  <si>
    <t>2000 (1807)</t>
  </si>
  <si>
    <t>2100 (1808)</t>
  </si>
  <si>
    <t>2101 (1809)</t>
  </si>
  <si>
    <t>2101.3 (1812)</t>
  </si>
  <si>
    <t>MATERIAIS E SERVIÇOS</t>
  </si>
  <si>
    <t>2101.3.00.00.00.002 (185)</t>
  </si>
  <si>
    <t>2101.3.00.00.00.005 (209)</t>
  </si>
  <si>
    <t>2101.3.00.00.00.006 (210)</t>
  </si>
  <si>
    <t>2101.3.00.00.00.011 (282)</t>
  </si>
  <si>
    <t>AUTO OMNIBUS CIRCULLARE POÇOS DE CALDAS LTDA</t>
  </si>
  <si>
    <t>2101.3.00.00.00.024 (308)</t>
  </si>
  <si>
    <t>2101.3.00.00.00.034 (326)</t>
  </si>
  <si>
    <t>2101.3.00.00.00.042 (350)</t>
  </si>
  <si>
    <t>2101.3.00.00.00.045 (353)</t>
  </si>
  <si>
    <t>2101.3.00.00.00.055 (372)</t>
  </si>
  <si>
    <t>PÃO DE MEL E BOMBOCADO LTDA EPP</t>
  </si>
  <si>
    <t>2101.3.00.00.00.060 (382)</t>
  </si>
  <si>
    <t>2101.3.00.00.00.062 (403)</t>
  </si>
  <si>
    <t>NATHÁLIA ESPÍRITO SANTO</t>
  </si>
  <si>
    <t>2101.3.00.00.00.064 (405)</t>
  </si>
  <si>
    <t>LAURA SUELI RODRIGUES</t>
  </si>
  <si>
    <t>2101.3.00.00.00.065 (406)</t>
  </si>
  <si>
    <t>ANA CAROLINA ZUNPANO DIAS</t>
  </si>
  <si>
    <t>2101.3.00.00.00.071 (412)</t>
  </si>
  <si>
    <t>2101.3.00.00.00.076 (428)</t>
  </si>
  <si>
    <t>2101.3.00.00.00.078 (432)</t>
  </si>
  <si>
    <t>2101.3.00.00.00.080 (436)</t>
  </si>
  <si>
    <t>SODRE MIGUEL LTDA</t>
  </si>
  <si>
    <t>2101.3.00.00.00.083 (440)</t>
  </si>
  <si>
    <t>2101.3.00.00.00.094 (464)</t>
  </si>
  <si>
    <t>2101.3.00.00.00.097 (470)</t>
  </si>
  <si>
    <t>ANGELICA OLIVEIRA VIANNA</t>
  </si>
  <si>
    <t>2101.3.00.00.00.104 (482)</t>
  </si>
  <si>
    <t>2101.3.00.00.00.106 (484)</t>
  </si>
  <si>
    <t>HOTEL MINAS GERAIS</t>
  </si>
  <si>
    <t>2101.3.00.00.00.110 (492)</t>
  </si>
  <si>
    <t>2101.3.00.00.00.113 (496)</t>
  </si>
  <si>
    <t>2101.3.00.00.00.114 (497)</t>
  </si>
  <si>
    <t>2101.3.00.00.00.115 (502)</t>
  </si>
  <si>
    <t>2101.3.00.00.00.118 (505)</t>
  </si>
  <si>
    <t>2101.3.00.00.00.119 (506)</t>
  </si>
  <si>
    <t>2101.3.00.00.00.121 (511)</t>
  </si>
  <si>
    <t>2101.3.00.00.00.124 (514)</t>
  </si>
  <si>
    <t>2101.3.00.00.00.126 (516)</t>
  </si>
  <si>
    <t>2101.3.00.00.00.127 (517)</t>
  </si>
  <si>
    <t>2101.3.00.00.00.128 (518)</t>
  </si>
  <si>
    <t>2101.3.00.00.00.129 (519)</t>
  </si>
  <si>
    <t>DELL COMPUTADORES DO BRASIL LTDA.</t>
  </si>
  <si>
    <t>2101.3.00.00.00.131 (523)</t>
  </si>
  <si>
    <t>2101.3.00.00.00.135 (528)</t>
  </si>
  <si>
    <t>2101.3.00.00.00.138 (4972)</t>
  </si>
  <si>
    <t>2101.3.00.00.00.139 (4973)</t>
  </si>
  <si>
    <t>2101.3.00.00.00.143 (5011)</t>
  </si>
  <si>
    <t>2101.3.00.00.00.144 (5012)</t>
  </si>
  <si>
    <t>2101.3.00.00.00.149 (5019)</t>
  </si>
  <si>
    <t>2101.3.00.00.00.151 (5025)</t>
  </si>
  <si>
    <t>2101.3.00.00.00.153 (5027)</t>
  </si>
  <si>
    <t>STC - SERVIÇOS TÉCNICOS E CONSTRUÇÃO LTDA ME</t>
  </si>
  <si>
    <t>2101.3.00.00.00.154 (5033)</t>
  </si>
  <si>
    <t>MINAS COMPY COMPUTADORES E SUPRIMENTOS LTDA LTDA</t>
  </si>
  <si>
    <t>2101.3.00.00.00.155 (5036)</t>
  </si>
  <si>
    <t>POINT INFORMÁTICA LTDA - EPP</t>
  </si>
  <si>
    <t>2101.3.00.00.00.156 (5037)</t>
  </si>
  <si>
    <t>DEPÓSITO DE MADEIRA VILA CRUZ LTDA</t>
  </si>
  <si>
    <t>2101.3.00.00.00.157 (5038)</t>
  </si>
  <si>
    <t>DELOITTE TREINAMENTO PROFISSIONAL E CONSULTORIA LTDA</t>
  </si>
  <si>
    <t>2101.3.00.00.00.158 (5039)</t>
  </si>
  <si>
    <t>MONCLAIR JOSÉ DE ARAÚJO</t>
  </si>
  <si>
    <t>2101.3.00.00.00.159 (5040)</t>
  </si>
  <si>
    <t>ARQUIMOVEIS COM E SERVS DE ARQUIVOS E MOBILIÁRIOS LTDA</t>
  </si>
  <si>
    <t>2101.3.00.00.00.160 (5041)</t>
  </si>
  <si>
    <t>GAUSS CONSULTORES ASSOCIADOS LTDA</t>
  </si>
  <si>
    <t>2101.3.00.00.00.161 (5048)</t>
  </si>
  <si>
    <t>MARIA DARCI BRAZ CHAVES</t>
  </si>
  <si>
    <t>2101.3.00.00.00.162 (5052)</t>
  </si>
  <si>
    <t>FELIPE DIAS SILVA</t>
  </si>
  <si>
    <t>2101.3.00.00.00.163 (5053)</t>
  </si>
  <si>
    <t>ANDRÉ SANTOS PEREIRA</t>
  </si>
  <si>
    <t>2101.3.00.00.00.164 (5059)</t>
  </si>
  <si>
    <t>MERCY SANTO MUNHOZ</t>
  </si>
  <si>
    <t>2101.3.00.00.00.165 (5060)</t>
  </si>
  <si>
    <t>G ANDRADE &amp; CIA LTDA - ME</t>
  </si>
  <si>
    <t>2101.3.00.00.00.166 (5062)</t>
  </si>
  <si>
    <t>RODOLFO MATAVELI</t>
  </si>
  <si>
    <t>2101.3.00.00.00.167 (5063)</t>
  </si>
  <si>
    <t>ELTON QUADROS FIEBIG</t>
  </si>
  <si>
    <t>2101.3.00.00.00.168 (5064)</t>
  </si>
  <si>
    <t>ASSOCIAÇÃO DOS DEFICIENTES FÍSICOS DE POÇOS DE CALDAS</t>
  </si>
  <si>
    <t>2101.3.00.00.00.169 (5065)</t>
  </si>
  <si>
    <t>DÊNIS GUILHERME MACHADO</t>
  </si>
  <si>
    <t>2101.3.00.00.00.170 (5066)</t>
  </si>
  <si>
    <t>MÁRIO DAMIÃO DE CASTRO JÚNIOR</t>
  </si>
  <si>
    <t>2101.3.00.00.00.171 (5067)</t>
  </si>
  <si>
    <t>GOTA DE LEITE SINHÁ LEMOS JUNQUEIRA</t>
  </si>
  <si>
    <t>2101.3.00.00.00.172 (5068)</t>
  </si>
  <si>
    <t>FILIP FARIA MALUF</t>
  </si>
  <si>
    <t>2101.3.00.00.00.173 (5069)</t>
  </si>
  <si>
    <t>GRAZIELLA DE SOUZA PEREIRA</t>
  </si>
  <si>
    <t>2101.3.00.00.00.174 (5070)</t>
  </si>
  <si>
    <t>ASSOCIAÇÃO DE ASSISTÊNCIA AOS DEFICIENTES VISUAIS</t>
  </si>
  <si>
    <t>2101.3.00.00.00.175 (5071)</t>
  </si>
  <si>
    <t>COOPERATIVA AÇÃO RECICLAR</t>
  </si>
  <si>
    <t>2101.3.00.00.00.176 (5072)</t>
  </si>
  <si>
    <t>GERALDO EUGÊNIO DE OLIVEIRA JUNIOR</t>
  </si>
  <si>
    <t>2101.3.00.00.00.177 (5073)</t>
  </si>
  <si>
    <t>ALINA JÚLIA TOMÉ DE CASTRO</t>
  </si>
  <si>
    <t>2101.3.00.00.00.178 (5074)</t>
  </si>
  <si>
    <t>ANA PAULA STANO CASALINHO</t>
  </si>
  <si>
    <t>2101.3.00.00.00.179 (5075)</t>
  </si>
  <si>
    <t>SÉRGIO ALVISI</t>
  </si>
  <si>
    <t>2101.3.00.00.00.180 (5076)</t>
  </si>
  <si>
    <t>JULIANA DE ALMEIDA</t>
  </si>
  <si>
    <t>2101.3.00.00.00.181 (5077)</t>
  </si>
  <si>
    <t>TATIANA ROBERTA SIQUEIRA</t>
  </si>
  <si>
    <t>2101.3.00.00.00.182 (5078)</t>
  </si>
  <si>
    <t>HUCZOK &amp; LEME CONSULTORIA LTDA</t>
  </si>
  <si>
    <t>2101.3.00.00.00.183 (5079)</t>
  </si>
  <si>
    <t>GUSTAVO DIAS CHIMINAZZO</t>
  </si>
  <si>
    <t>2101.3.00.00.00.184 (5080)</t>
  </si>
  <si>
    <t>ASSOCIAÇÃO DE PAIS E AMIGOS DOS DEFICIENTES DE POÇOS DE</t>
  </si>
  <si>
    <t>2101.3.00.00.00.185 (5081)</t>
  </si>
  <si>
    <t>D &amp; D ESPORTES CULTURA E LAZER LTDA.</t>
  </si>
  <si>
    <t>2101.3.00.00.00.186 (5082)</t>
  </si>
  <si>
    <t>ASSOCIAÇÃO POÇOS SUSTENTÁVEL - APS</t>
  </si>
  <si>
    <t>2101.3.00.00.00.187 (5083)</t>
  </si>
  <si>
    <t>MARCOS ANTÔNIO GOUVEA</t>
  </si>
  <si>
    <t>2101.3.00.00.00.188 (5084)</t>
  </si>
  <si>
    <t>ROGÉRIO OTTONI ANGELINI</t>
  </si>
  <si>
    <t>2101.3.00.00.00.189 (5085)</t>
  </si>
  <si>
    <t>DANIELLE GONÇALVES PEREIRA MARQUES</t>
  </si>
  <si>
    <t>2101.3.00.00.00.190 (5086)</t>
  </si>
  <si>
    <t>MIGUEL FRANCISCO DE BRITO</t>
  </si>
  <si>
    <t>2101.3.00.00.00.191 (5087)</t>
  </si>
  <si>
    <t>ALESSANDRA TAVARES BERTOZZI</t>
  </si>
  <si>
    <t>2101.3.00.00.00.192 (5088)</t>
  </si>
  <si>
    <t>VANESSA TAVARES BERTOZZI</t>
  </si>
  <si>
    <t>2101.3.00.00.00.193 (5089)</t>
  </si>
  <si>
    <t>CLISTENI WILTON BETTI</t>
  </si>
  <si>
    <t>2101.3.00.00.00.194 (5090)</t>
  </si>
  <si>
    <t>MARIA HELENA ROSA FERNANDES</t>
  </si>
  <si>
    <t>2101.3.00.00.00.195 (5091)</t>
  </si>
  <si>
    <t>PAULO RENATO DURANTE</t>
  </si>
  <si>
    <t>2101.3.00.00.00.196 (5092)</t>
  </si>
  <si>
    <t>SÉRGIO LOPES FERNANDES</t>
  </si>
  <si>
    <t>2101.3.00.00.00.197 (5093)</t>
  </si>
  <si>
    <t>SOS SERVIÇO DE OBRAS SOCIAIS</t>
  </si>
  <si>
    <t>2101.3.00.00.00.198 (5094)</t>
  </si>
  <si>
    <t>PETERSON CHAVES CINTRA</t>
  </si>
  <si>
    <t>2101.3.00.00.00.199 (5095)</t>
  </si>
  <si>
    <t>JESUANE DE FÁTIMA SALVADOR</t>
  </si>
  <si>
    <t>2101.3.00.00.00.200 (5096)</t>
  </si>
  <si>
    <t>RAQUEL ZANGIACOMI LUIS PEREIRA</t>
  </si>
  <si>
    <t>2101.3.00.00.00.201 (5097)</t>
  </si>
  <si>
    <t>MARCELO TEIXEIRA LOPES</t>
  </si>
  <si>
    <t>2101.3.00.00.00.202 (5098)</t>
  </si>
  <si>
    <t>DIEGO BELCHIOR ÁVILA</t>
  </si>
  <si>
    <t>2101.3.00.00.00.203 (5099)</t>
  </si>
  <si>
    <t>MARIA INÊS LOBÃO</t>
  </si>
  <si>
    <t>2101.3.00.00.00.204 (5100)</t>
  </si>
  <si>
    <t>MARIA JOSÉ DE SOUZA</t>
  </si>
  <si>
    <t>2101.3.00.00.00.205 (5101)</t>
  </si>
  <si>
    <t>JOÃO FÁBIO MATHEASI</t>
  </si>
  <si>
    <t>2101.3.00.00.00.206 (5102)</t>
  </si>
  <si>
    <t>SÍDNEI CARLOS DE PARÓLIS</t>
  </si>
  <si>
    <t>2101.3.00.00.00.207 (5103)</t>
  </si>
  <si>
    <t>ISMAEL ALEXANDRE</t>
  </si>
  <si>
    <t>2101.3.00.00.00.208 (5104)</t>
  </si>
  <si>
    <t>ALEXANDRE FELIPPE</t>
  </si>
  <si>
    <t>2101.3.00.00.00.209 (5105)</t>
  </si>
  <si>
    <t>CAROLINE DAIANE ARAÚJO DE OLIVEIRA</t>
  </si>
  <si>
    <t>2101.3.00.00.00.210 (5106)</t>
  </si>
  <si>
    <t>MATTEW ROSS FEATHERSTONE</t>
  </si>
  <si>
    <t>2101.3.00.00.00.211 (5107)</t>
  </si>
  <si>
    <t>CINZIA THAIS NARVAEZ ALVAREZ</t>
  </si>
  <si>
    <t>2101.3.00.00.00.212 (5108)</t>
  </si>
  <si>
    <t>ASSOCIAÇÃO ATLÉTICA CALDENSE</t>
  </si>
  <si>
    <t>2101.3.00.00.00.213 (5109)</t>
  </si>
  <si>
    <t>PAPELARIA BOMPAPEL LTDA - EPP</t>
  </si>
  <si>
    <t>2101.3.00.00.00.214 (5110)</t>
  </si>
  <si>
    <t>STEPHANIE CRISTINA RIBEIRO DOS REIS 07874579658</t>
  </si>
  <si>
    <t>2101.3.00.00.00.216 (5117)</t>
  </si>
  <si>
    <t>ASSOCIAÇÃO AMIGOS DO CONSERVATÓRIO  MUSICAL ANTONIO F</t>
  </si>
  <si>
    <t>2101.3.00.00.00.217 (5118)</t>
  </si>
  <si>
    <t>ADAUTO VIANA BASTOS</t>
  </si>
  <si>
    <t>2101.3.00.00.00.218 (5119)</t>
  </si>
  <si>
    <t>DARCIO CAMILLO FILHO</t>
  </si>
  <si>
    <t>2101.3.00.00.00.219 (5120)</t>
  </si>
  <si>
    <t>SINDICATO DOS CONTABILISTAS DE POÇOS DE CALDAS E SUL</t>
  </si>
  <si>
    <t>2101.3.00.00.00.220 (5121)</t>
  </si>
  <si>
    <t>COMERCIAL CIOFFI EIRELI - EPP</t>
  </si>
  <si>
    <t>2101.3.00.00.00.221 (5122)</t>
  </si>
  <si>
    <t>FABIO PELLACHIN DE SOUZA</t>
  </si>
  <si>
    <t>2101.3.00.00.00.222 (5123)</t>
  </si>
  <si>
    <t>IDEIA CONSTRUTORA E INCORPORADORA EIRELI EPP</t>
  </si>
  <si>
    <t>2101.3.00.00.00.223 (5124)</t>
  </si>
  <si>
    <t>ALEXANDRE GRANATO</t>
  </si>
  <si>
    <t>2101.3.00.00.00.224 (5125)</t>
  </si>
  <si>
    <t>BURACO DA FECHADURA LTDA - ME</t>
  </si>
  <si>
    <t>2101.3.00.00.00.225 (5126)</t>
  </si>
  <si>
    <t>COMPANHIA DAS CORTINAS LTDA - ME</t>
  </si>
  <si>
    <t>2101.3.00.00.00.226 (5127)</t>
  </si>
  <si>
    <t>DELOITTE TOUCHE TOHMATSU CONSULTORES LTDA.</t>
  </si>
  <si>
    <t>2101.3.00.00.00.228 (5129)</t>
  </si>
  <si>
    <t>SILVA E COSTA INSTALAÇÕES COMERCIAIS - ME</t>
  </si>
  <si>
    <t>2101.3.00.00.00.229 (5132)</t>
  </si>
  <si>
    <t>GS AGROP. E TOPOGRAFIA SOC. SIMPLES LTDA</t>
  </si>
  <si>
    <t>2101.3.00.00.00.230 (5133)</t>
  </si>
  <si>
    <t>VIDRAÇARIA POÇOS DE CALDAS</t>
  </si>
  <si>
    <t>2101.3.00.00.00.231 (5134)</t>
  </si>
  <si>
    <t>JOSIANE MOREIRA GARCIA DE ANDRADE 22089676825 - MEI</t>
  </si>
  <si>
    <t>2103 (1849)</t>
  </si>
  <si>
    <t>OBRIGAÇÕES SOCIAIS E TRABALHISTAS</t>
  </si>
  <si>
    <t>2103.1 (1850)</t>
  </si>
  <si>
    <t>2103.1.01 (1851)</t>
  </si>
  <si>
    <t>FOLHA DE PAGAMENTO LÍQUIDA</t>
  </si>
  <si>
    <t>2103.1.01.00.00.001 (121)</t>
  </si>
  <si>
    <t>2103.1.01.00.00.002 (122)</t>
  </si>
  <si>
    <t>2103.1.02 (1852)</t>
  </si>
  <si>
    <t>13º SALÁRIO</t>
  </si>
  <si>
    <t>2103.1.02.00.00.001 (245)</t>
  </si>
  <si>
    <t>2103.1.03 (1853)</t>
  </si>
  <si>
    <t>2103.1.03.00.00.001 (421)</t>
  </si>
  <si>
    <t>2103.1.03.00.00.002 (422)</t>
  </si>
  <si>
    <t>2103.1.03.00.00.005 (243)</t>
  </si>
  <si>
    <t>2103.1.03.00.00.006 (244)</t>
  </si>
  <si>
    <t>2103.1.03.00.00.007 (247)</t>
  </si>
  <si>
    <t>2103.1.04 (1854)</t>
  </si>
  <si>
    <t>TRIBUTOS RETIDOS NA FONTE</t>
  </si>
  <si>
    <t>2103.1.04.00.00.001 (123)</t>
  </si>
  <si>
    <t>2103.1.04.00.00.002 (124)</t>
  </si>
  <si>
    <t>2105 (1866)</t>
  </si>
  <si>
    <t>2105.1 (1867)</t>
  </si>
  <si>
    <t>2105.1.01 (1868)</t>
  </si>
  <si>
    <t>2105.1.01.00.00.001 (211)</t>
  </si>
  <si>
    <t>IRPJ</t>
  </si>
  <si>
    <t>2105.1.03 (1870)</t>
  </si>
  <si>
    <t>PIS</t>
  </si>
  <si>
    <t>2105.1.03.00.00.001 (214)</t>
  </si>
  <si>
    <t>2105.1.04 (1871)</t>
  </si>
  <si>
    <t>2105.1.04.00.00.001 (216)</t>
  </si>
  <si>
    <t>2105.5 (1883)</t>
  </si>
  <si>
    <t>2105.5.01 (1884)</t>
  </si>
  <si>
    <t>INSS</t>
  </si>
  <si>
    <t>2105.5.01.00.00.001 (423)</t>
  </si>
  <si>
    <t>2105.5.01.00.00.002 (246)</t>
  </si>
  <si>
    <t>2105.5.01.00.00.004 (248)</t>
  </si>
  <si>
    <t>2105.5.01.00.00.005 (142)</t>
  </si>
  <si>
    <t>2105.5.02 (1885)</t>
  </si>
  <si>
    <t>2105.5.02.00.00.001 (249)</t>
  </si>
  <si>
    <t>2105.5.02.00.00.002 (199)</t>
  </si>
  <si>
    <t>2105.5.99 (1887)</t>
  </si>
  <si>
    <t>2105.5.99.00.00.001 (162)</t>
  </si>
  <si>
    <t>2105.6 (1888)</t>
  </si>
  <si>
    <t>2105.6.01 (1889)</t>
  </si>
  <si>
    <t>2105.6.01.00.00.001 (140)</t>
  </si>
  <si>
    <t>2105.6.01.00.00.002 (424)</t>
  </si>
  <si>
    <t>2105.6.02 (1890)</t>
  </si>
  <si>
    <t>2105.6.02.00.00.001 (217)</t>
  </si>
  <si>
    <t>2105.6.03 (1891)</t>
  </si>
  <si>
    <t>2105.6.03.00.00.001 (213)</t>
  </si>
  <si>
    <t>2105.6.04 (1892)</t>
  </si>
  <si>
    <t>2105.6.04.00.00.001 (215)</t>
  </si>
  <si>
    <t>2105.6.99 (1893)</t>
  </si>
  <si>
    <t>2105.6.99.00.00.001 (263)</t>
  </si>
  <si>
    <t>2107 (1904)</t>
  </si>
  <si>
    <t>DIVIDENDOS DECLARADOS E JUROS SOBRE O CAPITAL PRÓPRIO</t>
  </si>
  <si>
    <t>2107.1 (1905)</t>
  </si>
  <si>
    <t>DIVIDENDOS</t>
  </si>
  <si>
    <t>2107.1.00.00.00.004 (5051)</t>
  </si>
  <si>
    <t>DIVIDENDOS PROPOSTOS NO EXERCÍCIO DE 2014</t>
  </si>
  <si>
    <t>2107.1.00.00.00.005 (5140)</t>
  </si>
  <si>
    <t>DIVIDENDOS PROPOSTOS NO EXERCÍCIO DE 2015</t>
  </si>
  <si>
    <t>2107.2 (1906)</t>
  </si>
  <si>
    <t>JUROS SOBRE CAPITAL PRÓPRIO</t>
  </si>
  <si>
    <t>2107.2.00.00.00.001 (451)</t>
  </si>
  <si>
    <t>2119 (1969)</t>
  </si>
  <si>
    <t>OUTROS PASSIVOS CIRCULANTES</t>
  </si>
  <si>
    <t>2119.4 (1973)</t>
  </si>
  <si>
    <t>2119.4.00.00.00.001 (510)</t>
  </si>
  <si>
    <t>2400 (2359)</t>
  </si>
  <si>
    <t>2401 (2360)</t>
  </si>
  <si>
    <t>2401.1 (2361)</t>
  </si>
  <si>
    <t>2401.1.00.00.00.001 (115)</t>
  </si>
  <si>
    <t>2404 (2398)</t>
  </si>
  <si>
    <t>2404.1 (2399)</t>
  </si>
  <si>
    <t>2404.1.00.00.00.001 (222)</t>
  </si>
  <si>
    <t>2404.9 (2412)</t>
  </si>
  <si>
    <t>2404.9.00.00.00.001 (230)</t>
  </si>
  <si>
    <t>2404.9.00.00.00.002 (384)</t>
  </si>
  <si>
    <t>2404.9.00.00.00.003 (468)</t>
  </si>
  <si>
    <t>2404.9.00.00.00.004 (508)</t>
  </si>
  <si>
    <t>2404.9.00.00.00.005 (5050)</t>
  </si>
  <si>
    <t>2404.9.00.00.00.006 (5139)</t>
  </si>
  <si>
    <t>RESERVA DE LUCRO - EXERCÍCIO 2015</t>
  </si>
  <si>
    <t>2406 (2415)</t>
  </si>
  <si>
    <t>2406.1 (2416)</t>
  </si>
  <si>
    <t>2406.1.00.00.00.001 (219)</t>
  </si>
  <si>
    <t>2406.1.00.00.00.002 (242)</t>
  </si>
  <si>
    <t>2406.1.00.00.00.003 (388)</t>
  </si>
  <si>
    <t>2406.1.00.00.00.004 (389)</t>
  </si>
  <si>
    <t>2406.1.00.00.00.005 (453)</t>
  </si>
  <si>
    <t>6000 (2928)</t>
  </si>
  <si>
    <t>RESULTADO ANTES DA CONTRIBUIÇÃO SOCIAL E DO IMPOSTO DE RENDA</t>
  </si>
  <si>
    <t>6100 (2929)</t>
  </si>
  <si>
    <t>RESULTADO DAS ATIVIDADES</t>
  </si>
  <si>
    <t>6105 (3063)</t>
  </si>
  <si>
    <t>6105.4 (3366)</t>
  </si>
  <si>
    <t>6105.4.05 (3380)</t>
  </si>
  <si>
    <t>PESSOAL</t>
  </si>
  <si>
    <t>6105.4.05.02 (3382)</t>
  </si>
  <si>
    <t>ENCARGOS</t>
  </si>
  <si>
    <t>6105.4.05.02.51 (4988)</t>
  </si>
  <si>
    <t>SECRETÁRIA DA DIRETORIA E PRESIDENCIA</t>
  </si>
  <si>
    <t>6105.4.05.02.51.006 (286)</t>
  </si>
  <si>
    <t>PESSOAL - VALE TRANSPORTE</t>
  </si>
  <si>
    <t>6105.4.06 (3392)</t>
  </si>
  <si>
    <t>6105.4.06.01 (3393)</t>
  </si>
  <si>
    <t>HONORÁRIOS E ENCARGOS (DIRETORIA E CONSELHO)</t>
  </si>
  <si>
    <t>6105.4.06.01.50 (4984)</t>
  </si>
  <si>
    <t>6105.4.06.01.50.001 (202)</t>
  </si>
  <si>
    <t>6105.4.06.01.50.002 (252)</t>
  </si>
  <si>
    <t>6105.4.06.01.50.003 (255)</t>
  </si>
  <si>
    <t>6105.4.06.01.50.004 (201)</t>
  </si>
  <si>
    <t>6105.4.06.01.50.005 (250)</t>
  </si>
  <si>
    <t>6105.4.06.01.50.006 (251)</t>
  </si>
  <si>
    <t>6105.4.06.01.50.007 (253)</t>
  </si>
  <si>
    <t>6105.4.06.01.50.008 (254)</t>
  </si>
  <si>
    <t>6105.4.06.01.50.009 (256)</t>
  </si>
  <si>
    <t>6105.4.06.01.80 (4987)</t>
  </si>
  <si>
    <t>CONSELHEIROS</t>
  </si>
  <si>
    <t>6105.4.06.01.80.001 (127)</t>
  </si>
  <si>
    <t>6105.4.06.01.80.002 (141)</t>
  </si>
  <si>
    <t>6105.4.07 (3396)</t>
  </si>
  <si>
    <t>MATERIAIS</t>
  </si>
  <si>
    <t>6105.4.07.01 (3397)</t>
  </si>
  <si>
    <t>6105.4.07.01.50 (4985)</t>
  </si>
  <si>
    <t>6105.4.07.01.50.001 (153)</t>
  </si>
  <si>
    <t>MATERIAL - CERTIFICAÇÃO DIGITAL</t>
  </si>
  <si>
    <t>6105.4.07.01.50.002 (294)</t>
  </si>
  <si>
    <t>6105.4.07.01.50.003 (302)</t>
  </si>
  <si>
    <t>MATERIAL DE PAPELARIA E INFORMÁTICA</t>
  </si>
  <si>
    <t>6105.4.07.01.50.004 (314)</t>
  </si>
  <si>
    <t>6105.4.07.01.50.005 (335)</t>
  </si>
  <si>
    <t>6105.4.07.01.50.006 (347)</t>
  </si>
  <si>
    <t>6105.4.08 (3400)</t>
  </si>
  <si>
    <t>6105.4.08.01 (3401)</t>
  </si>
  <si>
    <t>6105.4.08.01.50 (4995)</t>
  </si>
  <si>
    <t>6105.4.08.01.50.004 (148)</t>
  </si>
  <si>
    <t>6105.4.08.01.50.005 (154)</t>
  </si>
  <si>
    <t>6105.4.08.01.50.008 (170)</t>
  </si>
  <si>
    <t>6105.4.08.01.50.012 (260)</t>
  </si>
  <si>
    <t>6105.4.08.01.50.013 (265)</t>
  </si>
  <si>
    <t>6105.4.08.01.50.014 (284)</t>
  </si>
  <si>
    <t>SERVIÇOS DE TELEFONIA</t>
  </si>
  <si>
    <t>6105.4.08.01.50.015 (297)</t>
  </si>
  <si>
    <t>6105.4.08.01.50.017 (298)</t>
  </si>
  <si>
    <t>SERVIÇOS - INFORMÁTICA</t>
  </si>
  <si>
    <t>6105.4.08.01.50.018 (300)</t>
  </si>
  <si>
    <t>6105.4.08.01.50.019 (301)</t>
  </si>
  <si>
    <t>6105.4.08.01.50.020 (334)</t>
  </si>
  <si>
    <t>6105.4.08.01.50.024 (346)</t>
  </si>
  <si>
    <t>6105.4.08.01.50.025 (348)</t>
  </si>
  <si>
    <t>6105.4.08.01.50.026 (360)</t>
  </si>
  <si>
    <t>6105.4.08.01.50.027 (361)</t>
  </si>
  <si>
    <t>6105.4.08.01.50.029 (413)</t>
  </si>
  <si>
    <t>6105.4.08.01.50.030 (452)</t>
  </si>
  <si>
    <t>6105.4.08.01.50.031 (474)</t>
  </si>
  <si>
    <t>6105.4.08.01.50.034 (5015)</t>
  </si>
  <si>
    <t>6105.4.11 (3411)</t>
  </si>
  <si>
    <t>DOAÇÕES, CONTRIBUIÇÕES E SUBVENÇÕES</t>
  </si>
  <si>
    <t>6105.4.11.01 (3412)</t>
  </si>
  <si>
    <t>6105.4.11.01.50 (5007)</t>
  </si>
  <si>
    <t>6105.4.11.01.50.001 (344)</t>
  </si>
  <si>
    <t>6105.4.16 (3426)</t>
  </si>
  <si>
    <t>6105.4.16.01 (3427)</t>
  </si>
  <si>
    <t>6105.4.16.01.50 (4986)</t>
  </si>
  <si>
    <t>6105.4.16.01.50.006 (145)</t>
  </si>
  <si>
    <t>6105.4.17 (3428)</t>
  </si>
  <si>
    <t>6105.4.17.01 (4071)</t>
  </si>
  <si>
    <t>6105.4.17.01.90 (4994)</t>
  </si>
  <si>
    <t>EDIFICAÇÕES</t>
  </si>
  <si>
    <t>6105.4.17.01.90.001 (183)</t>
  </si>
  <si>
    <t>6105.4.17.01.91 (4989)</t>
  </si>
  <si>
    <t>6105.4.17.01.91.001 (381)</t>
  </si>
  <si>
    <t>6105.4.17.01.92 (5044)</t>
  </si>
  <si>
    <t>DEPRECIAÇÃO - MAQUINAS E EQUIPAMENTOS</t>
  </si>
  <si>
    <t>6105.4.17.01.92.001 (5047)</t>
  </si>
  <si>
    <t>6105.4.17.01.99 (4991)</t>
  </si>
  <si>
    <t>6105.4.17.01.99.001 (316)</t>
  </si>
  <si>
    <t>6105.4.19 (4076)</t>
  </si>
  <si>
    <t>GASTOS DIVERSOS</t>
  </si>
  <si>
    <t>6105.4.19.99 (4083)</t>
  </si>
  <si>
    <t>6105.4.19.99.50 (4990)</t>
  </si>
  <si>
    <t>6105.4.19.99.50.001 (427)</t>
  </si>
  <si>
    <t>6111 (4332)</t>
  </si>
  <si>
    <t>OUTRAS RECEITAS OPERACIONAIS</t>
  </si>
  <si>
    <t>6111.1 (4333)</t>
  </si>
  <si>
    <t>ATIVIDADES NÃO VINCULADAS À CONCESSÃO DO SERVIÇO PÚBLICO DE</t>
  </si>
  <si>
    <t>6111.1.21 (4343)</t>
  </si>
  <si>
    <t>DEMAIS RECEITAS E RENDAS</t>
  </si>
  <si>
    <t>6111.1.21.99 (4348)</t>
  </si>
  <si>
    <t>6111.1.21.99.00.001 (193)</t>
  </si>
  <si>
    <t>6111.1.21.99.00.004 (486)</t>
  </si>
  <si>
    <t>6111.1.21.99.00.007 (5046)</t>
  </si>
  <si>
    <t>DEVOLUÇÃO DESPESAS COM PUBLICAÇÕES PARA A DMED</t>
  </si>
  <si>
    <t>6300 (4488)</t>
  </si>
  <si>
    <t>RESULTADO FINANCEIRO</t>
  </si>
  <si>
    <t>6301 (4489)</t>
  </si>
  <si>
    <t>6301.4 (4565)</t>
  </si>
  <si>
    <t>6301.4.01 (4566)</t>
  </si>
  <si>
    <t>RECEITA COM APLICAÇÕES FINANCEIRAS</t>
  </si>
  <si>
    <t>6301.4.01.00.00.001 (135)</t>
  </si>
  <si>
    <t>6301.4.09 (4574)</t>
  </si>
  <si>
    <t>6301.4.09.00.00.001 (458)</t>
  </si>
  <si>
    <t>6301.4.09.00.00.002 (476)</t>
  </si>
  <si>
    <t>6301.4.11 (4576)</t>
  </si>
  <si>
    <t>(-) TRIBUTOS SOBRE RECEITAS FINANCEIRAS</t>
  </si>
  <si>
    <t>6301.4.11.00.00.001 (461)</t>
  </si>
  <si>
    <t>6301.4.11.00.00.002 (460)</t>
  </si>
  <si>
    <t>6301.4.99 (4577)</t>
  </si>
  <si>
    <t>6301.4.99.01 (4983)</t>
  </si>
  <si>
    <t>6301.4.99.01.00.002 (339)</t>
  </si>
  <si>
    <t>6301.4.99.01.00.003 (5032)</t>
  </si>
  <si>
    <t>6301.6 (4675)</t>
  </si>
  <si>
    <t>6301.6.13 (4687)</t>
  </si>
  <si>
    <t>GANHOS COM PARTICIPAÇÕES SOCIETÁRIAS AVALIADAS AO VALOR JUST</t>
  </si>
  <si>
    <t>6301.6.13.05 (4970)</t>
  </si>
  <si>
    <t>GANHOS COM PARTICIPAÇÃO SOCIETÁRIA</t>
  </si>
  <si>
    <t>6301.6.13.05.00.001 (379)</t>
  </si>
  <si>
    <t>6301.6.99 (4688)</t>
  </si>
  <si>
    <t>6301.6.99.02 (4982)</t>
  </si>
  <si>
    <t>6301.6.99.02.00.001 (118)</t>
  </si>
  <si>
    <t>6301.6.99.02.00.002 (160)</t>
  </si>
  <si>
    <t>6305 (4701)</t>
  </si>
  <si>
    <t>6305.4 (4813)</t>
  </si>
  <si>
    <t>6305.4.03 (4822)</t>
  </si>
  <si>
    <t>MULTAS E ACRÉSCIMOS MORATÓRIOS</t>
  </si>
  <si>
    <t>6305.4.03.00.00.001 (168)</t>
  </si>
  <si>
    <t>MULTAS E JUROS</t>
  </si>
  <si>
    <t>6305.4.09 (4828)</t>
  </si>
  <si>
    <t>6305.4.09.00.00.001 (450)</t>
  </si>
  <si>
    <t>6305.4.99 (4831)</t>
  </si>
  <si>
    <t>6305.4.99.09 (4977)</t>
  </si>
  <si>
    <t>6305.4.99.09.10.005 (5130)</t>
  </si>
  <si>
    <t>ATUALIZAÇÃO DE CAUÇÃO</t>
  </si>
  <si>
    <t>6305.6 (4941)</t>
  </si>
  <si>
    <t>6305.6.99 (4960)</t>
  </si>
  <si>
    <t>6305.6.99.02 (4979)</t>
  </si>
  <si>
    <t>6305.6.99.02.00.001 (117)</t>
  </si>
  <si>
    <t>6305.6.99.02.00.002 (169)</t>
  </si>
  <si>
    <t>7000 (3975)</t>
  </si>
  <si>
    <t>LUCRO (PREJUÍZO) LÍQUIDO DO EXERCÍCIO</t>
  </si>
  <si>
    <t>7500 (3988)</t>
  </si>
  <si>
    <t>IMPOSTO DE RENDA E CONTRIBUIÇÃO SOCIAL</t>
  </si>
  <si>
    <t>7501 (3989)</t>
  </si>
  <si>
    <t>7501.6 (4010)</t>
  </si>
  <si>
    <t>7501.6.01 (4011)</t>
  </si>
  <si>
    <t>(-) CONTRIBUIÇÃO SOCIAL CORRENTE</t>
  </si>
  <si>
    <t>7501.6.01.00.00.001 (167)</t>
  </si>
  <si>
    <t>7501.6.02 (4012)</t>
  </si>
  <si>
    <t>(-) IMPOSTO DE RENDA CORRENTE</t>
  </si>
  <si>
    <t>7501.6.02.00.00.001 (225)</t>
  </si>
  <si>
    <t>7700 (4047)</t>
  </si>
  <si>
    <t>REVERSÃO DOS JUROS SOBRE O CAPITAL PRÓPRIO E TRIBUTOS</t>
  </si>
  <si>
    <t>7701 (4048)</t>
  </si>
  <si>
    <t>7701.6 (4065)</t>
  </si>
  <si>
    <t>7701.6.01 (4066)</t>
  </si>
  <si>
    <t>7701.6.01.03 (4965)</t>
  </si>
  <si>
    <t>7701.6.01.03.00.001 (456)</t>
  </si>
  <si>
    <t>Subsídios Tarifários e Redução Tarifária Equilibrada</t>
  </si>
  <si>
    <t>Subsídios tarifários e redução tarifária equilibrada</t>
  </si>
  <si>
    <t>Superávit - plano de benefício definido</t>
  </si>
  <si>
    <t>classificacao</t>
  </si>
  <si>
    <t>nomeconta</t>
  </si>
  <si>
    <t>analitica</t>
  </si>
  <si>
    <t>saldoanterior</t>
  </si>
  <si>
    <t>debitos</t>
  </si>
  <si>
    <t>creditos</t>
  </si>
  <si>
    <t>saldofinal</t>
  </si>
  <si>
    <t>1000</t>
  </si>
  <si>
    <t>S</t>
  </si>
  <si>
    <t>1100</t>
  </si>
  <si>
    <t>1101</t>
  </si>
  <si>
    <t>1101.1</t>
  </si>
  <si>
    <t>1101.1.02</t>
  </si>
  <si>
    <t>1101.1.02.00.00.001</t>
  </si>
  <si>
    <t>A</t>
  </si>
  <si>
    <t>1101.1.02.00.00.002</t>
  </si>
  <si>
    <t>1101.1.04</t>
  </si>
  <si>
    <t>1101.1.04.00.00.001</t>
  </si>
  <si>
    <t>1101.2</t>
  </si>
  <si>
    <t>1101.2.00.00.00.003</t>
  </si>
  <si>
    <t>1105</t>
  </si>
  <si>
    <t>1105.1</t>
  </si>
  <si>
    <t>1105.1.01</t>
  </si>
  <si>
    <t>1105.1.01.00.00.001</t>
  </si>
  <si>
    <t>1105.1.01.00.00.002</t>
  </si>
  <si>
    <t>1105.1.02</t>
  </si>
  <si>
    <t>1105.1.02.00.00.001</t>
  </si>
  <si>
    <t>1105.1.03</t>
  </si>
  <si>
    <t>1105.1.03.00.00.001</t>
  </si>
  <si>
    <t>1105.1.03.00.00.002</t>
  </si>
  <si>
    <t>1119</t>
  </si>
  <si>
    <t>1119.1</t>
  </si>
  <si>
    <t>1119.1.01</t>
  </si>
  <si>
    <t>1119.1.01.00.00.003</t>
  </si>
  <si>
    <t>FUNCIONÁRIOS - VALE REFEIÇÃO</t>
  </si>
  <si>
    <t>1119.1.01.00.00.004</t>
  </si>
  <si>
    <t>FUNCIONÁRIOS - VALE ALIMENTAÇÃO</t>
  </si>
  <si>
    <t>1119.1.01.00.00.005</t>
  </si>
  <si>
    <t>1119.1.01.00.00.008</t>
  </si>
  <si>
    <t>FUNCIONÁRIOS - ADIANTAMENTO SALARIAL</t>
  </si>
  <si>
    <t>1119.1.01.00.00.011</t>
  </si>
  <si>
    <t>FUNCIONÁRIOS - IRRF</t>
  </si>
  <si>
    <t>1119.1.02</t>
  </si>
  <si>
    <t>1119.1.02.00.00.002</t>
  </si>
  <si>
    <t>AUTO OMNIBUS CIRCULLARE POÇOS DE CALDAS</t>
  </si>
  <si>
    <t>1119.1.08</t>
  </si>
  <si>
    <t>1119.1.08.00.00.001</t>
  </si>
  <si>
    <t>1119.1.12</t>
  </si>
  <si>
    <t>1119.1.12.00.00.001</t>
  </si>
  <si>
    <t>1200</t>
  </si>
  <si>
    <t>1220</t>
  </si>
  <si>
    <t xml:space="preserve">BENS E ATIVIDADES NÃO VINCULADAS À CONCESSÃO E PERMISSÃO DO </t>
  </si>
  <si>
    <t>1220.1</t>
  </si>
  <si>
    <t>1220.1.01</t>
  </si>
  <si>
    <t>1220.1.01.01</t>
  </si>
  <si>
    <t>1220.1.01.01.00.001</t>
  </si>
  <si>
    <t>1220.1.01.01.00.002</t>
  </si>
  <si>
    <t>1220.1.02</t>
  </si>
  <si>
    <t>1220.1.02.01</t>
  </si>
  <si>
    <t>1220.1.02.01.00.001</t>
  </si>
  <si>
    <t>1232</t>
  </si>
  <si>
    <t>1232.1</t>
  </si>
  <si>
    <t>1232.1.01</t>
  </si>
  <si>
    <t>1232.1.01.01</t>
  </si>
  <si>
    <t>1232.1.01.01.00.001</t>
  </si>
  <si>
    <t>1232.1.01.02</t>
  </si>
  <si>
    <t>1232.1.01.02.00.001</t>
  </si>
  <si>
    <t>1232.1.02</t>
  </si>
  <si>
    <t>1232.1.02.02</t>
  </si>
  <si>
    <t>1232.1.02.02.00.001</t>
  </si>
  <si>
    <t>1232.4</t>
  </si>
  <si>
    <t>1232.4.01</t>
  </si>
  <si>
    <t>1232.4.01.03</t>
  </si>
  <si>
    <t>1232.4.01.03.00.001</t>
  </si>
  <si>
    <t>1232.4.01.04</t>
  </si>
  <si>
    <t>1232.4.01.04.00.001</t>
  </si>
  <si>
    <t>1232.4.01.06</t>
  </si>
  <si>
    <t>1232.4.01.06.00.001</t>
  </si>
  <si>
    <t xml:space="preserve">MÓVEIS E UTENSÍLIOS </t>
  </si>
  <si>
    <t>1232.4.02</t>
  </si>
  <si>
    <t>1232.4.02.03</t>
  </si>
  <si>
    <t>1232.4.02.03.00.001</t>
  </si>
  <si>
    <t>1232.4.02.04</t>
  </si>
  <si>
    <t>1232.4.02.04.00.001</t>
  </si>
  <si>
    <t>1232.4.02.06</t>
  </si>
  <si>
    <t>1232.4.02.06.00.001</t>
  </si>
  <si>
    <t>1232.4.03</t>
  </si>
  <si>
    <t>1232.4.03.03</t>
  </si>
  <si>
    <t>1232.4.03.03.00.001</t>
  </si>
  <si>
    <t>1232.4.03.04</t>
  </si>
  <si>
    <t>1232.4.03.04.00.001</t>
  </si>
  <si>
    <t>1232.4.03.11</t>
  </si>
  <si>
    <t>1232.4.03.11.00.001</t>
  </si>
  <si>
    <t>1233</t>
  </si>
  <si>
    <t>1233.4</t>
  </si>
  <si>
    <t>1233.4.01</t>
  </si>
  <si>
    <t>ADMINISTRAÇÃO CENTRAL - INTANGÍVEL EM SERVIÇO</t>
  </si>
  <si>
    <t>1233.4.01.03</t>
  </si>
  <si>
    <t>1233.4.01.03.00.001</t>
  </si>
  <si>
    <t>1233.4.02</t>
  </si>
  <si>
    <t>(-) AMORTIZAÇÃO ACUMULADA - ADMINISTRAÇÃO CENTRAL</t>
  </si>
  <si>
    <t>1233.4.02.03</t>
  </si>
  <si>
    <t>1233.4.02.03.00.001</t>
  </si>
  <si>
    <t>(-) SOFTWARES</t>
  </si>
  <si>
    <t>2000</t>
  </si>
  <si>
    <t>2100</t>
  </si>
  <si>
    <t>2101</t>
  </si>
  <si>
    <t>2101.3</t>
  </si>
  <si>
    <t>2101.3.00.00.00.005</t>
  </si>
  <si>
    <t>2101.3.00.00.00.006</t>
  </si>
  <si>
    <t>2101.3.00.00.00.034</t>
  </si>
  <si>
    <t>2101.3.00.00.00.035</t>
  </si>
  <si>
    <t xml:space="preserve">VEROCHEQUE REFEIÇÕES LTDA </t>
  </si>
  <si>
    <t>2101.3.00.00.00.060</t>
  </si>
  <si>
    <t xml:space="preserve">EMPRESA JORNALÍSTICA POÇOS DE CALDAS </t>
  </si>
  <si>
    <t>2101.3.00.00.00.071</t>
  </si>
  <si>
    <t>2101.3.00.00.00.110</t>
  </si>
  <si>
    <t>2101.3.00.00.00.118</t>
  </si>
  <si>
    <t>2101.3.00.00.00.119</t>
  </si>
  <si>
    <t>2101.3.00.00.00.128</t>
  </si>
  <si>
    <t>2101.3.00.00.00.160</t>
  </si>
  <si>
    <t>2101.3.00.00.00.220</t>
  </si>
  <si>
    <t>2101.3.00.00.00.224</t>
  </si>
  <si>
    <t>2101.3.00.00.00.235</t>
  </si>
  <si>
    <t xml:space="preserve">COMERCIAL RIO DAS ANTAS LTDA </t>
  </si>
  <si>
    <t>2101.3.00.00.00.236</t>
  </si>
  <si>
    <t>SELMA ALVES SANTOS SOUZA - EPP</t>
  </si>
  <si>
    <t>2101.3.00.00.00.274</t>
  </si>
  <si>
    <t>EMPRESA JORNALÍSTICA NOSSA SENHORA APARECIDA LTDA</t>
  </si>
  <si>
    <t>2101.3.00.00.00.275</t>
  </si>
  <si>
    <t>SORVETES NEVADA LTDA</t>
  </si>
  <si>
    <t>2101.3.00.00.00.277</t>
  </si>
  <si>
    <t xml:space="preserve">MAGAZINE LUIZA S/A </t>
  </si>
  <si>
    <t>2101.3.00.00.00.278</t>
  </si>
  <si>
    <t>JULIA GONÇALVES MOREIRA - BUFE - ME</t>
  </si>
  <si>
    <t>2101.3.00.00.00.284</t>
  </si>
  <si>
    <t>SECRETARIA DE EST DE CASA CIVIL E DE RELAÇÕES INST. DE MG</t>
  </si>
  <si>
    <t>2101.3.00.00.00.285</t>
  </si>
  <si>
    <t>SECRETARIA DO TESOURO NACIONAL</t>
  </si>
  <si>
    <t>2101.3.00.00.00.286</t>
  </si>
  <si>
    <t>SYSTEM NETWORKS LTDA - ME</t>
  </si>
  <si>
    <t>2101.3.00.00.00.287</t>
  </si>
  <si>
    <t>ZEFA COMERCIO DE ELETRONICOS LTDA.ME</t>
  </si>
  <si>
    <t>2101.3.00.00.00.288</t>
  </si>
  <si>
    <t>TOURO GRILL LTDA</t>
  </si>
  <si>
    <t>2103</t>
  </si>
  <si>
    <t>2103.1</t>
  </si>
  <si>
    <t>2103.1.01</t>
  </si>
  <si>
    <t>2103.1.01.00.00.001</t>
  </si>
  <si>
    <t>2103.1.01.00.00.002</t>
  </si>
  <si>
    <t xml:space="preserve"> LÍQUIDOS EFETUADOS</t>
  </si>
  <si>
    <t>2103.1.02</t>
  </si>
  <si>
    <t>2103.1.02.00.00.001</t>
  </si>
  <si>
    <t>2103.1.02.00.00.002</t>
  </si>
  <si>
    <t>PROVISÃO DE INSS SOBRE 13º SALÁRIO</t>
  </si>
  <si>
    <t>2103.1.02.00.00.003</t>
  </si>
  <si>
    <t>PROVISÃO DE FGTS SOBRE 13º SALÁRIO</t>
  </si>
  <si>
    <t>2103.1.02.00.00.004</t>
  </si>
  <si>
    <t>REMUNERAÇÃO BRUTA - 13º SALÁRIO</t>
  </si>
  <si>
    <t>2103.1.02.00.00.005</t>
  </si>
  <si>
    <t>PAGAMENTOS ANTECIPADOS - 13º SALÁRIO</t>
  </si>
  <si>
    <t>2103.1.03</t>
  </si>
  <si>
    <t>2103.1.03.00.00.001</t>
  </si>
  <si>
    <t xml:space="preserve">FERIAS VALOR BRUTO </t>
  </si>
  <si>
    <t>2103.1.03.00.00.002</t>
  </si>
  <si>
    <t xml:space="preserve">(-) PAGAMENTO FÉRIAS VALOR LÍQUIDO </t>
  </si>
  <si>
    <t>2103.1.03.00.00.003</t>
  </si>
  <si>
    <t>2103.1.03.00.00.004</t>
  </si>
  <si>
    <t>2103.1.03.00.00.005</t>
  </si>
  <si>
    <t>2103.1.03.00.00.006</t>
  </si>
  <si>
    <t>2103.1.03.00.00.007</t>
  </si>
  <si>
    <t>2103.1.03.00.00.009</t>
  </si>
  <si>
    <t>PROVISÃO DE INSS SOBRE FÉRIAS</t>
  </si>
  <si>
    <t>2103.1.04</t>
  </si>
  <si>
    <t>2103.1.04.00.00.001</t>
  </si>
  <si>
    <t>2103.1.04.00.00.002</t>
  </si>
  <si>
    <t>2103.1.05</t>
  </si>
  <si>
    <t>CONSIGNAÇÕES EM FAVOR DA CONCESSIONÁRIA E/OU TERCEIROS</t>
  </si>
  <si>
    <t>2103.1.05.00.00.005</t>
  </si>
  <si>
    <t>FUPAJ/ AFAD</t>
  </si>
  <si>
    <t>2103.1.99</t>
  </si>
  <si>
    <t>2103.1.99.00.00.002</t>
  </si>
  <si>
    <t>MENSALIDADE SINDICATO DE CLASSE</t>
  </si>
  <si>
    <t>2103.1.99.00.00.003</t>
  </si>
  <si>
    <t>SUPREV</t>
  </si>
  <si>
    <t>2105</t>
  </si>
  <si>
    <t>2105.1</t>
  </si>
  <si>
    <t>2105.1.01</t>
  </si>
  <si>
    <t>2105.1.01.00.00.001</t>
  </si>
  <si>
    <t>2105.1.03</t>
  </si>
  <si>
    <t>2105.1.03.00.00.001</t>
  </si>
  <si>
    <t>2105.1.04</t>
  </si>
  <si>
    <t>2105.1.04.00.00.001</t>
  </si>
  <si>
    <t>2105.5</t>
  </si>
  <si>
    <t>2105.5.01</t>
  </si>
  <si>
    <t>2105.5.01.00.00.005</t>
  </si>
  <si>
    <t>2105.5.02</t>
  </si>
  <si>
    <t>2105.5.02.00.00.002</t>
  </si>
  <si>
    <t>2105.5.99</t>
  </si>
  <si>
    <t>2105.5.99.00.00.001</t>
  </si>
  <si>
    <t>2105.6</t>
  </si>
  <si>
    <t>2105.6.01</t>
  </si>
  <si>
    <t>2105.6.01.00.00.001</t>
  </si>
  <si>
    <t>2105.6.02</t>
  </si>
  <si>
    <t>2105.6.02.00.00.001</t>
  </si>
  <si>
    <t>2105.6.03</t>
  </si>
  <si>
    <t>2105.6.03.00.00.001</t>
  </si>
  <si>
    <t>2105.6.04</t>
  </si>
  <si>
    <t>2105.6.04.00.00.001</t>
  </si>
  <si>
    <t>2105.6.99</t>
  </si>
  <si>
    <t>2105.6.99.00.00.001</t>
  </si>
  <si>
    <t xml:space="preserve">ISSQN - PREFEITURA MUNICIPAL POÇOS DE CALDAS </t>
  </si>
  <si>
    <t>2106</t>
  </si>
  <si>
    <t>PROVISÃO PARA LITÍGIOS</t>
  </si>
  <si>
    <t>2106.1</t>
  </si>
  <si>
    <t>TRABALHISTAS</t>
  </si>
  <si>
    <t>2106.1.00.00.00.001</t>
  </si>
  <si>
    <t>OBRIGAÇÕES TRABALHISTAS</t>
  </si>
  <si>
    <t>2107</t>
  </si>
  <si>
    <t>2107.2</t>
  </si>
  <si>
    <t>2107.2.00.00.00.001</t>
  </si>
  <si>
    <t>2119</t>
  </si>
  <si>
    <t>2119.2</t>
  </si>
  <si>
    <t>2119.2.00.00.00.003</t>
  </si>
  <si>
    <t>EMPREGADOS AUXILIO CRECHE</t>
  </si>
  <si>
    <t>2119.2.00.00.00.006</t>
  </si>
  <si>
    <t>EMPREGADOS - VALE ALIMENTAÇÃO</t>
  </si>
  <si>
    <t>2119.2.00.00.00.007</t>
  </si>
  <si>
    <t>EMPREGADOS 13º SALÁRIO</t>
  </si>
  <si>
    <t>2119.4</t>
  </si>
  <si>
    <t>2119.4.00.00.00.001</t>
  </si>
  <si>
    <t>2119.9</t>
  </si>
  <si>
    <t>2119.9.00.00.00.001</t>
  </si>
  <si>
    <t>CRÉDITO NÃO IDENTIFICADO - CEF</t>
  </si>
  <si>
    <t>2400</t>
  </si>
  <si>
    <t>2401</t>
  </si>
  <si>
    <t>2401.1</t>
  </si>
  <si>
    <t>2401.1.00.00.00.001</t>
  </si>
  <si>
    <t>2404</t>
  </si>
  <si>
    <t>2404.1</t>
  </si>
  <si>
    <t>2404.1.00.00.00.001</t>
  </si>
  <si>
    <t>2404.9</t>
  </si>
  <si>
    <t>2404.9.00.00.00.001</t>
  </si>
  <si>
    <t>2404.9.00.00.00.002</t>
  </si>
  <si>
    <t>2404.9.00.00.00.003</t>
  </si>
  <si>
    <t>2404.9.00.00.00.004</t>
  </si>
  <si>
    <t>2404.9.00.00.00.005</t>
  </si>
  <si>
    <t>2404.9.00.00.00.006</t>
  </si>
  <si>
    <t>2406</t>
  </si>
  <si>
    <t>2406.1</t>
  </si>
  <si>
    <t>2406.1.00.00.00.001</t>
  </si>
  <si>
    <t>2406.1.00.00.00.002</t>
  </si>
  <si>
    <t>2406.1.00.00.00.003</t>
  </si>
  <si>
    <t>2406.1.00.00.00.004</t>
  </si>
  <si>
    <t>2406.1.00.00.00.005</t>
  </si>
  <si>
    <t>6000</t>
  </si>
  <si>
    <t>6100</t>
  </si>
  <si>
    <t>6105</t>
  </si>
  <si>
    <t>6105.4</t>
  </si>
  <si>
    <t>6105.4.05</t>
  </si>
  <si>
    <t>6105.4.05.01</t>
  </si>
  <si>
    <t>REMUNERAÇÃO</t>
  </si>
  <si>
    <t>6105.4.05.01.21</t>
  </si>
  <si>
    <t>PESSOAL - REMUNERAÇÃO - SECRETARIA</t>
  </si>
  <si>
    <t>6105.4.05.01.21.001</t>
  </si>
  <si>
    <t>PESSOAL - SALÁRIO BASE</t>
  </si>
  <si>
    <t>6105.4.05.01.21.004</t>
  </si>
  <si>
    <t>PESSOAL - ADICIONAIS</t>
  </si>
  <si>
    <t>6105.4.05.01.21.009</t>
  </si>
  <si>
    <t>6105.4.05.01.21.012</t>
  </si>
  <si>
    <t>6105.4.05.01.21.013</t>
  </si>
  <si>
    <t>PROVISÃO DE GRATIFICAÇÃO DE FÉRIAS</t>
  </si>
  <si>
    <t>6105.4.05.01.24</t>
  </si>
  <si>
    <t>PESSOAL - REMUNERAÇÃO - ASSESSORIA JURIDICA</t>
  </si>
  <si>
    <t>6105.4.05.01.24.001</t>
  </si>
  <si>
    <t>6105.4.05.01.24.004</t>
  </si>
  <si>
    <t>6105.4.05.01.24.009</t>
  </si>
  <si>
    <t>6105.4.05.01.24.012</t>
  </si>
  <si>
    <t>6105.4.05.01.24.013</t>
  </si>
  <si>
    <t>6105.4.05.01.26</t>
  </si>
  <si>
    <t>PESSOAL - REMUNERAÇÃO - ASSESSORIA DE COMUNICAÇÃO</t>
  </si>
  <si>
    <t>6105.4.05.01.26.001</t>
  </si>
  <si>
    <t>6105.4.05.01.26.004</t>
  </si>
  <si>
    <t>6105.4.05.01.26.009</t>
  </si>
  <si>
    <t>6105.4.05.01.26.012</t>
  </si>
  <si>
    <t>6105.4.05.01.26.013</t>
  </si>
  <si>
    <t>6105.4.05.01.26.060</t>
  </si>
  <si>
    <t>6105.4.05.01.40</t>
  </si>
  <si>
    <t>PESSOAL - REMUNERAÇÃO - ILUMINAÇÃO PÚBLICA</t>
  </si>
  <si>
    <t>6105.4.05.01.40.060</t>
  </si>
  <si>
    <t>6105.4.05.01.54</t>
  </si>
  <si>
    <t>PESSOAL - REMUNERAÇÃO - AUDITORIA INTERNA</t>
  </si>
  <si>
    <t>6105.4.05.01.54.001</t>
  </si>
  <si>
    <t>6105.4.05.01.54.004</t>
  </si>
  <si>
    <t>6105.4.05.01.54.009</t>
  </si>
  <si>
    <t>6105.4.05.01.54.012</t>
  </si>
  <si>
    <t>6105.4.05.01.54.013</t>
  </si>
  <si>
    <t>6105.4.05.02</t>
  </si>
  <si>
    <t>6105.4.05.02.21</t>
  </si>
  <si>
    <t>PESSOAL - ENCARGOS - SECRETARIA</t>
  </si>
  <si>
    <t>6105.4.05.02.21.008</t>
  </si>
  <si>
    <t>ENCARGOS SOCIAIS - SEGURO ACIDENTE DE TRABALHO</t>
  </si>
  <si>
    <t>6105.4.05.02.21.010</t>
  </si>
  <si>
    <t>6105.4.05.02.21.011</t>
  </si>
  <si>
    <t>ENCARGOS SOCIAIS - FGTS</t>
  </si>
  <si>
    <t>6105.4.05.02.21.015</t>
  </si>
  <si>
    <t>PROVISÃO FGTS SOBRE FÉRIAS</t>
  </si>
  <si>
    <t>6105.4.05.02.21.016</t>
  </si>
  <si>
    <t>6105.4.05.02.21.017</t>
  </si>
  <si>
    <t>PROVISÃO INSS SOBRE FÉRIAS</t>
  </si>
  <si>
    <t>6105.4.05.02.21.023</t>
  </si>
  <si>
    <t>ENCARGOS SOCIAIS - INSS</t>
  </si>
  <si>
    <t>6105.4.05.02.21.057</t>
  </si>
  <si>
    <t>ENCARGOS SOCIAIS - TERCEIRAS ENTIDADES</t>
  </si>
  <si>
    <t>6105.4.05.02.24</t>
  </si>
  <si>
    <t>PESSOAL - ENCARGOS - ASSESSORIA JURIDICA</t>
  </si>
  <si>
    <t>6105.4.05.02.24.008</t>
  </si>
  <si>
    <t>6105.4.05.02.24.010</t>
  </si>
  <si>
    <t>6105.4.05.02.24.011</t>
  </si>
  <si>
    <t>6105.4.05.02.24.015</t>
  </si>
  <si>
    <t>6105.4.05.02.24.016</t>
  </si>
  <si>
    <t>6105.4.05.02.24.017</t>
  </si>
  <si>
    <t>6105.4.05.02.24.023</t>
  </si>
  <si>
    <t>6105.4.05.02.24.057</t>
  </si>
  <si>
    <t>6105.4.05.02.26</t>
  </si>
  <si>
    <t>PESSOAL - ENCARGOS - ASSESSORIA DE COMUNICAÇÃO</t>
  </si>
  <si>
    <t>6105.4.05.02.26.008</t>
  </si>
  <si>
    <t>6105.4.05.02.26.010</t>
  </si>
  <si>
    <t>6105.4.05.02.26.011</t>
  </si>
  <si>
    <t>6105.4.05.02.26.015</t>
  </si>
  <si>
    <t>6105.4.05.02.26.016</t>
  </si>
  <si>
    <t>6105.4.05.02.26.017</t>
  </si>
  <si>
    <t>6105.4.05.02.26.023</t>
  </si>
  <si>
    <t>6105.4.05.02.26.057</t>
  </si>
  <si>
    <t>6105.4.05.02.54</t>
  </si>
  <si>
    <t>PESSOAL - ENCARGOS - AUDITORIA INTERNA</t>
  </si>
  <si>
    <t>6105.4.05.02.54.008</t>
  </si>
  <si>
    <t>6105.4.05.02.54.010</t>
  </si>
  <si>
    <t>6105.4.05.02.54.011</t>
  </si>
  <si>
    <t>6105.4.05.02.54.015</t>
  </si>
  <si>
    <t>6105.4.05.02.54.016</t>
  </si>
  <si>
    <t>6105.4.05.02.54.017</t>
  </si>
  <si>
    <t>6105.4.05.02.54.023</t>
  </si>
  <si>
    <t>6105.4.05.02.54.057</t>
  </si>
  <si>
    <t>6105.4.05.08</t>
  </si>
  <si>
    <t>OUTROS BENEFÍCIOS - CORRENTE</t>
  </si>
  <si>
    <t>6105.4.05.08.21</t>
  </si>
  <si>
    <t>PESSOAL - OUTROS BENEFÍCIOS CORRENTE - SECRETARIA</t>
  </si>
  <si>
    <t>6105.4.05.08.21.018</t>
  </si>
  <si>
    <t>VALE TRANSPORTE</t>
  </si>
  <si>
    <t>6105.4.05.08.21.020</t>
  </si>
  <si>
    <t>VALE ALIMENTAÇÃO</t>
  </si>
  <si>
    <t>6105.4.05.08.26</t>
  </si>
  <si>
    <t>PESSOAL - OUTROS BENEF. CORRENTE - ASSESSORIA COMUNICAÇÃO</t>
  </si>
  <si>
    <t>6105.4.05.08.26.018</t>
  </si>
  <si>
    <t>6105.4.05.08.26.020</t>
  </si>
  <si>
    <t>6105.4.05.08.40</t>
  </si>
  <si>
    <t>PESSOAL - OUTROS BENEF. CORRENTE - ILUMINAÇÃO PÚBLICA</t>
  </si>
  <si>
    <t>6105.4.05.08.40.018</t>
  </si>
  <si>
    <t>6105.4.05.08.54</t>
  </si>
  <si>
    <t>PESSOAL - AUDITORIA INTERNA</t>
  </si>
  <si>
    <t>6105.4.05.08.54.020</t>
  </si>
  <si>
    <t>6105.4.05.99</t>
  </si>
  <si>
    <t>6105.4.05.99.21</t>
  </si>
  <si>
    <t>PESSOAL - OUTROS - SECRETARIA</t>
  </si>
  <si>
    <t>6105.4.05.99.21.027</t>
  </si>
  <si>
    <t>FUPAJ/AFAD - CONTRIBUIÇÃO DA PATROCINADORA</t>
  </si>
  <si>
    <t>6105.4.05.99.21.030</t>
  </si>
  <si>
    <t>EVENTOS E COMEMORAÇÕES</t>
  </si>
  <si>
    <t>6105.4.05.99.24</t>
  </si>
  <si>
    <t xml:space="preserve">PESSOAL - OUTROS - ASSESSORIA JURIDICA </t>
  </si>
  <si>
    <t>6105.4.05.99.24.024</t>
  </si>
  <si>
    <t>OUTROS BENEFICIOS</t>
  </si>
  <si>
    <t>6105.4.05.99.24.027</t>
  </si>
  <si>
    <t>6105.4.05.99.26</t>
  </si>
  <si>
    <t>PESSOAL - OUTROS - ASSESSORIA DE COMUNICAÇÃO</t>
  </si>
  <si>
    <t>6105.4.05.99.26.027</t>
  </si>
  <si>
    <t>6105.4.05.99.54</t>
  </si>
  <si>
    <t>PESSOAL - OUTROS - AUDITORIA INTERNA</t>
  </si>
  <si>
    <t>6105.4.05.99.54.024</t>
  </si>
  <si>
    <t>OUTROS BENEFÍCIOS</t>
  </si>
  <si>
    <t>6105.4.05.99.54.027</t>
  </si>
  <si>
    <t>6105.4.06</t>
  </si>
  <si>
    <t>6105.4.06.01</t>
  </si>
  <si>
    <t>6105.4.06.01.20</t>
  </si>
  <si>
    <t>PRESIDÊNCIA</t>
  </si>
  <si>
    <t>6105.4.06.01.20.001</t>
  </si>
  <si>
    <t>6105.4.06.01.20.002</t>
  </si>
  <si>
    <t>ADMINISTRADORES - PROVISÃO DE 13º SALÁRIO</t>
  </si>
  <si>
    <t>6105.4.06.01.20.003</t>
  </si>
  <si>
    <t>ADMINISTRADORES - PROVISÃO DE INSS SOBRE 13º SALÁRIO</t>
  </si>
  <si>
    <t>6105.4.06.01.20.004</t>
  </si>
  <si>
    <t>6105.4.06.01.20.005</t>
  </si>
  <si>
    <t>6105.4.06.01.20.006</t>
  </si>
  <si>
    <t>ADMINISTRADORES - GRATIFICAÇÃO DE FÉRIAS</t>
  </si>
  <si>
    <t>6105.4.06.01.20.007</t>
  </si>
  <si>
    <t>ADMINISTRADORES - ENCARGOS SOCIAIS - INSS</t>
  </si>
  <si>
    <t>6105.4.06.01.20.008</t>
  </si>
  <si>
    <t>6105.4.06.01.20.009</t>
  </si>
  <si>
    <t>ADMINISTRADORES - PROVISÃO DE FGTS SOBRE 13º SALÁRIO</t>
  </si>
  <si>
    <t>6105.4.06.01.20.010</t>
  </si>
  <si>
    <t>ADMINISTRADORES - PROVISÃO INSS SOBRE FÉRIAS</t>
  </si>
  <si>
    <t>6105.4.06.01.20.011</t>
  </si>
  <si>
    <t>6105.4.06.01.20.012</t>
  </si>
  <si>
    <t>ENCARGOS SOCIAIS - SEGURO ACIDENTE TRABALHO</t>
  </si>
  <si>
    <t>6105.4.06.01.20.060</t>
  </si>
  <si>
    <t>6105.4.06.01.80</t>
  </si>
  <si>
    <t>6105.4.06.01.80.001</t>
  </si>
  <si>
    <t>6105.4.06.01.80.002</t>
  </si>
  <si>
    <t>6105.4.06.02</t>
  </si>
  <si>
    <t>BENEFÍCIOS DOS ADMINISTRADORES</t>
  </si>
  <si>
    <t>6105.4.06.02.20</t>
  </si>
  <si>
    <t>6105.4.06.02.20.020</t>
  </si>
  <si>
    <t>ADMINISTRAÇÃO - VALE ALIMENTAÇÃO</t>
  </si>
  <si>
    <t>6105.4.07</t>
  </si>
  <si>
    <t>6105.4.07.01</t>
  </si>
  <si>
    <t>6105.4.07.01.50</t>
  </si>
  <si>
    <t>6105.4.07.01.50.001</t>
  </si>
  <si>
    <t>6105.4.07.01.50.002</t>
  </si>
  <si>
    <t xml:space="preserve">MATERIAL - MANUTENÇÃO DE PRÉDIO </t>
  </si>
  <si>
    <t>6105.4.07.01.50.003</t>
  </si>
  <si>
    <t>6105.4.07.01.50.004</t>
  </si>
  <si>
    <t>6105.4.07.01.50.005</t>
  </si>
  <si>
    <t xml:space="preserve">MATERIAL - LIMPEZA E CONSERVAÇÃO </t>
  </si>
  <si>
    <t>6105.4.07.01.50.006</t>
  </si>
  <si>
    <t xml:space="preserve">DESPESAS COM LANCHES E REFEIÇÕES </t>
  </si>
  <si>
    <t>6105.4.07.01.50.007</t>
  </si>
  <si>
    <t>MATERIAIS - EVENTOS E COMEMORAÇÕES</t>
  </si>
  <si>
    <t>6105.4.08</t>
  </si>
  <si>
    <t>6105.4.08.01</t>
  </si>
  <si>
    <t>6105.4.08.01.50</t>
  </si>
  <si>
    <t>6105.4.08.01.50.004</t>
  </si>
  <si>
    <t>6105.4.08.01.50.005</t>
  </si>
  <si>
    <t>6105.4.08.01.50.008</t>
  </si>
  <si>
    <t>6105.4.08.01.50.011</t>
  </si>
  <si>
    <t>FORNECIMENTO DE ÁGUA</t>
  </si>
  <si>
    <t>6105.4.08.01.50.012</t>
  </si>
  <si>
    <t xml:space="preserve">SERVIÇOS - MANUTENÇÃO DE PRÉDIO </t>
  </si>
  <si>
    <t>6105.4.08.01.50.013</t>
  </si>
  <si>
    <t>6105.4.08.01.50.014</t>
  </si>
  <si>
    <t xml:space="preserve">SERVIÇOS DE TELEFONIA </t>
  </si>
  <si>
    <t>6105.4.08.01.50.015</t>
  </si>
  <si>
    <t xml:space="preserve">SERVIÇOS - PUBLICAÇÕES LEGAIS </t>
  </si>
  <si>
    <t>6105.4.08.01.50.017</t>
  </si>
  <si>
    <t>6105.4.08.01.50.018</t>
  </si>
  <si>
    <t>SERVIÇOS DE TERCEIROS - FUNCIONÁRIOS CEDIDOS REEMB. DMED</t>
  </si>
  <si>
    <t>6105.4.08.01.50.019</t>
  </si>
  <si>
    <t xml:space="preserve">SERVIÇOS REPROGRÁFICOS </t>
  </si>
  <si>
    <t>6105.4.08.01.50.020</t>
  </si>
  <si>
    <t>6105.4.08.01.50.022</t>
  </si>
  <si>
    <t xml:space="preserve">SERVIÇOS - VALE REFEIÇÃO </t>
  </si>
  <si>
    <t>6105.4.08.01.50.024</t>
  </si>
  <si>
    <t>6105.4.08.01.50.025</t>
  </si>
  <si>
    <t>6105.4.08.01.50.026</t>
  </si>
  <si>
    <t>6105.4.08.01.50.027</t>
  </si>
  <si>
    <t xml:space="preserve">SERVIÇOS DE TERCEIROS - DESPESAS VIAGENS </t>
  </si>
  <si>
    <t>6105.4.08.01.50.029</t>
  </si>
  <si>
    <t>6105.4.08.01.50.030</t>
  </si>
  <si>
    <t>6105.4.08.01.50.033</t>
  </si>
  <si>
    <t>SERVIÇOS - ASSINATURA DE JORNAIS E SIMILARES</t>
  </si>
  <si>
    <t>6105.4.08.01.50.034</t>
  </si>
  <si>
    <t>6105.4.08.01.50.036</t>
  </si>
  <si>
    <t>SERVIÇOS DE LIMPEZA E CONSERVAÇÃO E GUARDA DE PORTARIA</t>
  </si>
  <si>
    <t>6105.4.08.01.50.055</t>
  </si>
  <si>
    <t>SERVIÇOS - REMB. DMED FUNCIONÁRIOS CEDIDOS</t>
  </si>
  <si>
    <t>6105.4.11</t>
  </si>
  <si>
    <t>6105.4.11.01</t>
  </si>
  <si>
    <t>6105.4.11.01.50</t>
  </si>
  <si>
    <t>6105.4.11.01.50.001</t>
  </si>
  <si>
    <t>6105.4.12</t>
  </si>
  <si>
    <t>PROVISÃO</t>
  </si>
  <si>
    <t>6105.4.12.02</t>
  </si>
  <si>
    <t>PROVISÃO PARA LITÍGIOS TRABALHISTAS</t>
  </si>
  <si>
    <t>6105.4.12.02.96.337</t>
  </si>
  <si>
    <t>PROVISÃO - CONTINGÊNCIAS TRABALHISTAS</t>
  </si>
  <si>
    <t>6105.4.12.99</t>
  </si>
  <si>
    <t>6105.4.12.99.96</t>
  </si>
  <si>
    <t>DESPESAS CENTRALIZADAS</t>
  </si>
  <si>
    <t>6105.4.12.99.96.009</t>
  </si>
  <si>
    <t>6105.4.12.99.96.010</t>
  </si>
  <si>
    <t>6105.4.12.99.96.011</t>
  </si>
  <si>
    <t>6105.4.12.99.96.101</t>
  </si>
  <si>
    <t>6105.4.15</t>
  </si>
  <si>
    <t>(-) RECUPERAÇÃO DE DESPESAS</t>
  </si>
  <si>
    <t>6105.4.15.01</t>
  </si>
  <si>
    <t>RECUPERAÇÃO DE DESPESAS</t>
  </si>
  <si>
    <t>6105.4.15.01.71</t>
  </si>
  <si>
    <t xml:space="preserve">FUNCIONÁRIOS CEDIDOS </t>
  </si>
  <si>
    <t>6105.4.15.01.71.441</t>
  </si>
  <si>
    <t>RESTITUIÇÕES</t>
  </si>
  <si>
    <t>6105.4.16</t>
  </si>
  <si>
    <t>6105.4.16.01</t>
  </si>
  <si>
    <t>6105.4.16.01.50</t>
  </si>
  <si>
    <t>6105.4.16.01.50.006</t>
  </si>
  <si>
    <t>6105.4.17</t>
  </si>
  <si>
    <t>6105.4.17.01</t>
  </si>
  <si>
    <t>6105.4.17.01.01</t>
  </si>
  <si>
    <t>DEPRECIAÇÃO SOFTWARES</t>
  </si>
  <si>
    <t>6105.4.17.01.01.001</t>
  </si>
  <si>
    <t>6105.4.17.01.90</t>
  </si>
  <si>
    <t>6105.4.17.01.90.001</t>
  </si>
  <si>
    <t>6105.4.17.01.91</t>
  </si>
  <si>
    <t>6105.4.17.01.91.001</t>
  </si>
  <si>
    <t>6105.4.17.01.92</t>
  </si>
  <si>
    <t>6105.4.17.01.92.001</t>
  </si>
  <si>
    <t>6105.4.17.01.99</t>
  </si>
  <si>
    <t xml:space="preserve">DEPRECIAÇÃO - MOVEIS E UTENSÍLIOS </t>
  </si>
  <si>
    <t>6105.4.17.01.99.001</t>
  </si>
  <si>
    <t xml:space="preserve">DEPRECIAÇÃO GERAL </t>
  </si>
  <si>
    <t>6105.4.19</t>
  </si>
  <si>
    <t>6105.4.19.01</t>
  </si>
  <si>
    <t>INDENIZAÇÃO POR PERDAS E DANOS</t>
  </si>
  <si>
    <t>6105.4.19.01.24</t>
  </si>
  <si>
    <t>ASSESSORIA JURÍDICA</t>
  </si>
  <si>
    <t>6105.4.19.01.24.102</t>
  </si>
  <si>
    <t>AÇÕES TRABALHISTAS</t>
  </si>
  <si>
    <t>6111</t>
  </si>
  <si>
    <t>6111.1</t>
  </si>
  <si>
    <t xml:space="preserve">ATIVIDADES NÃO VINCULADAS À CONCESSÃO DO SERVIÇO PÚBLICO DE </t>
  </si>
  <si>
    <t>6111.1.21</t>
  </si>
  <si>
    <t>6111.1.21.99</t>
  </si>
  <si>
    <t>6111.1.21.99.00.001</t>
  </si>
  <si>
    <t>6111.1.21.99.00.002</t>
  </si>
  <si>
    <t xml:space="preserve">DEVOLUÇÃO APOIO CULTURAL </t>
  </si>
  <si>
    <t>6111.1.21.99.00.004</t>
  </si>
  <si>
    <t>6115</t>
  </si>
  <si>
    <t>(-) OUTROS GASTOS OPERACIONAIS</t>
  </si>
  <si>
    <t>6115.1</t>
  </si>
  <si>
    <t>6115.1.19</t>
  </si>
  <si>
    <t>6115.1.19.99</t>
  </si>
  <si>
    <t>6115.1.19.99.00.001</t>
  </si>
  <si>
    <t>DESPESA COM SALDOS RESIDUAIS</t>
  </si>
  <si>
    <t>6300</t>
  </si>
  <si>
    <t>6301</t>
  </si>
  <si>
    <t>6301.4</t>
  </si>
  <si>
    <t>6301.4.01</t>
  </si>
  <si>
    <t>6301.4.01.00.00.001</t>
  </si>
  <si>
    <t>6301.4.09</t>
  </si>
  <si>
    <t>6301.4.09.00.00.001</t>
  </si>
  <si>
    <t>6301.4.11</t>
  </si>
  <si>
    <t>6301.4.11.00.00.001</t>
  </si>
  <si>
    <t>6301.4.11.00.00.002</t>
  </si>
  <si>
    <t>6301.4.99</t>
  </si>
  <si>
    <t>6301.4.99.01</t>
  </si>
  <si>
    <t>6301.4.99.01.00.002</t>
  </si>
  <si>
    <t>6301.4.99.01.00.004</t>
  </si>
  <si>
    <t>DESCONTOS OBTIDOS</t>
  </si>
  <si>
    <t>6301.4.99.01.00.005</t>
  </si>
  <si>
    <t>6301.6</t>
  </si>
  <si>
    <t>6301.6.99</t>
  </si>
  <si>
    <t>6301.6.99.02</t>
  </si>
  <si>
    <t>6301.6.99.02.00.001</t>
  </si>
  <si>
    <t>6301.6.99.02.00.002</t>
  </si>
  <si>
    <t>6305</t>
  </si>
  <si>
    <t>6305.4</t>
  </si>
  <si>
    <t>6305.4.03</t>
  </si>
  <si>
    <t>6305.4.03.00.00.001</t>
  </si>
  <si>
    <t>6305.4.09</t>
  </si>
  <si>
    <t>6305.4.09.00.00.001</t>
  </si>
  <si>
    <t>6305.4.09.00.00.002</t>
  </si>
  <si>
    <t>DEVOLUÇÃO DE JUROS SOBRE CAPITAL PRÓPRIO</t>
  </si>
  <si>
    <t>6305.4.99</t>
  </si>
  <si>
    <t>6305.4.99.09</t>
  </si>
  <si>
    <t>6305.4.99.09.10.005</t>
  </si>
  <si>
    <t>6305.4.99.09.10.006</t>
  </si>
  <si>
    <t>IOF, COMISSÕES E TAXAS</t>
  </si>
  <si>
    <t>6305.6</t>
  </si>
  <si>
    <t>6305.6.99</t>
  </si>
  <si>
    <t>6305.6.99.02</t>
  </si>
  <si>
    <t>6305.6.99.02.00.002</t>
  </si>
  <si>
    <t>7000</t>
  </si>
  <si>
    <t>7500</t>
  </si>
  <si>
    <t>7501</t>
  </si>
  <si>
    <t>7501.6</t>
  </si>
  <si>
    <t>7501.6.01</t>
  </si>
  <si>
    <t>7501.6.01.00.00.001</t>
  </si>
  <si>
    <t>7501.6.02</t>
  </si>
  <si>
    <t>7501.6.02.00.00.001</t>
  </si>
  <si>
    <t>7700</t>
  </si>
  <si>
    <t>7701</t>
  </si>
  <si>
    <t>7701.6</t>
  </si>
  <si>
    <t>7701.6.01</t>
  </si>
  <si>
    <t>7701.6.01.03</t>
  </si>
  <si>
    <t>7701.6.01.03.00.001</t>
  </si>
  <si>
    <t>2107.1</t>
  </si>
  <si>
    <t>2107.1.00.00.00.006</t>
  </si>
  <si>
    <t>DIVIDENDOS PROPOSTOS NO EXERCÍCIO DE 2016</t>
  </si>
  <si>
    <t>2404.9.00.00.00.007</t>
  </si>
  <si>
    <t>RESERVA DE LUCRO - EXERCÍCIO 2016</t>
  </si>
  <si>
    <t>(-) REVERSÃO DA PROVISÃO 13º SALARIO</t>
  </si>
  <si>
    <t>(-) REVERSÃO DA PROVISÃO INSS SOBRE 13º SALÁRIO</t>
  </si>
  <si>
    <t>(-) REVERSÃO DA PROVISÃO FGTS SOBRE 13º SALÁRIO</t>
  </si>
  <si>
    <t>(-) REVERSÃO DA PROVISÃO</t>
  </si>
  <si>
    <t>nome_conta</t>
  </si>
  <si>
    <t>datalan</t>
  </si>
  <si>
    <t>historico</t>
  </si>
  <si>
    <t>valor_debito</t>
  </si>
  <si>
    <t>valor_credito</t>
  </si>
  <si>
    <t xml:space="preserve">2406.1.00.00.00.001        </t>
  </si>
  <si>
    <t>SALDO ANTERIOR</t>
  </si>
  <si>
    <t>RECEBIMENTO DOS DIVIDENDOS INTERMEDIÁRIOS DA DMEE</t>
  </si>
  <si>
    <t>REPASSE A PMPC (ACIONISTA) REFERENTE DIVIDENDOS INTERMEDIÁRIOS RECEBIDOS DA DMEE</t>
  </si>
  <si>
    <t xml:space="preserve"> RECEBIMENTO DE DIVIDENDOS INTERMEDIÁRIOS DA DMED</t>
  </si>
  <si>
    <t xml:space="preserve">  RECEBIMENTO DE DIVIDENDOS INTERMEDIÁRIOS DA DMED</t>
  </si>
  <si>
    <t xml:space="preserve"> REPASSE A PMPC (ACIONISTA) REFERENTE DIVIDENDOS INTEMEDIÁRIOS RECEBIDOS DA DMED</t>
  </si>
  <si>
    <t>RESERVA LEGAL DO EXERCÍCIO DE 2016.</t>
  </si>
  <si>
    <t xml:space="preserve">2406.1.00.00.00.002        </t>
  </si>
  <si>
    <t xml:space="preserve">2406.1.00.00.00.003        </t>
  </si>
  <si>
    <t>LUCRO DO EXERCÍCIO DE 2011</t>
  </si>
  <si>
    <t>CONTABILIZAÇÃO DE JOA REALIZADO NO PL DA DMED NO MÊS DE JANEIRO DE 2016</t>
  </si>
  <si>
    <t>CÁLCULO DE JOA REALIZADO NO PL DA DMED NO MÊS DE FEVEREIRO DE 2016</t>
  </si>
  <si>
    <t>CONTABILIZAÇÃO DE JOAO E AJUSTE NO IMOBILIZADO EM SERVIÇO, REALIZADO NO PL DA DMED NO MÊS DE MARÇO DE 2016.</t>
  </si>
  <si>
    <t>ESTORNO DO RECEBIMENTO DE JUROS SOBRE O CAPITAL PRÓPRIO DA DMED (VALOR BRUTO), REFERENTE AO PRIMEIRO BIMESTRE DE 2016</t>
  </si>
  <si>
    <t>CONTABILIZAÇÃO DA IMPUTAÇÃO DOS JUROS SOBRE O CAPITAL PRÓPRIO PAGOS NO EXERCÍCIO DE 2015 AOS DIVIDENDOS PROPOSTOS, REALIZADO NO PL DA DMED NO MÊS DE ABRIL DE 2016.</t>
  </si>
  <si>
    <t>CONTABILIZAÇÃO DE JOA REALIZADO NO PL DA DMED NO MÊS DE ABRIL DE 2016.</t>
  </si>
  <si>
    <t>CONTABILIZAÇÃO DA REVERSÃO DOS JUROS SOBRE O CAPITAL PRÓPRIO APURADO NO PRIMEIRO BIMESTRE DE 2016, REALIZADO NO PL DA DMED NO MÊS DE ABRIL DE 2016.</t>
  </si>
  <si>
    <t>CONTABILIZAÇÃO DA IMPUTAÇÃO DE JUROS SOBRE O CAPITAL PRÓPRIO AOS DIVIDENDOS OBRIGATÓRIOS DO EXERCÍCIO DE 2015 (VALOR EXCEDIDO)</t>
  </si>
  <si>
    <t>ESTORNO DO RECEBIMENTO DA RECEITA FINANCEIRA DE JUROS SOBRE O CAPITAL PRÓPRIO DA DME DISTRIBUIÇÃO S.A. - DMED, REFERENTE AO MÊS DE MARÇO DE 2016.</t>
  </si>
  <si>
    <t>CONTABILIZAÇÃO DE JOA REALIZADO NO PL DA DMED NO MÊS DE MAIO DE 2016.</t>
  </si>
  <si>
    <t>AJUSTES REALIZADOS NO PL DA DMED NO MÊS DE MAIO DE 2016, DECORRENTES DE CONTABILIZAÇÃO E ACERTOS DE METODOLOGIA DE CÁLCULOS DE CVA.</t>
  </si>
  <si>
    <t>CONTABILIZAÇÃO DA REVERSÃO DE JCP REALIZADO NO PL DA DMED NO MÊS DE MAIO DE 2016.</t>
  </si>
  <si>
    <t>CONTABILIZAÇÃO DE JOA REALIZADO NO PL DA DMED NO MES DE JUNHO DE 2016</t>
  </si>
  <si>
    <t>AJUSTE REALIZADO NO PL DA DMED DO MES DE JULHO DE 2016 REFERENTE A CALCULO DE JOA</t>
  </si>
  <si>
    <t>AJUSTE REALIZADO NO PL DA DMED DO MES DE AGOSTO/2016 REFERENTE CÁLCULO DO JOA</t>
  </si>
  <si>
    <t>AJUSTE REALIZADO NO PL DA DMED NO MES DE SETEMBRO/2016 REF. CVA</t>
  </si>
  <si>
    <t>AJUSTE REALIZADO NO PL DA DMED NO MES DE SETEMBRO/2016</t>
  </si>
  <si>
    <t xml:space="preserve"> AJUSTE REALIZADO NO PL DA DMED DO MES DE SETEMBRO/2016 REF. CALCULO DO JOA.</t>
  </si>
  <si>
    <t>AJUSTE REALIZADO NO PL DA DMED DO MÊS DE OUTUBRO/2016 REFERENTE A CALCULO DO JOA</t>
  </si>
  <si>
    <t>AJUSTE REALIZADO NO PL DA DMED (CÁLCULO DE JOA) REFERENTE AO MÊS DE NOVEMBRO DE 2016.</t>
  </si>
  <si>
    <t>AJUSTE REALIZADO NO PL DA DMED DO MES DE DEZEMBRO/2016 REF. CÁLCULO DO JOA</t>
  </si>
  <si>
    <t>AJUSTE REALIZADO NO PL DA DMED DO MES DE DEZEMBRO/2016 REF. OUTROS RESULTADOS ABRANGENTES - LAUDO ATUARIAL</t>
  </si>
  <si>
    <t xml:space="preserve">2406.1.00.00.00.004        </t>
  </si>
  <si>
    <t>CONTABILIZAÇÃO DA TRANSFERÊNCIA DO DIVIDENDO MÍNIMO OBRIGATÓRIO DO EXERCÍCIO DE 2015, REALIZADO NO PL DA DMEE.</t>
  </si>
  <si>
    <t>CONTABILIZAÇÃO DA DIFERENÇA A RECEBER DO ACIONISTA REF. ANTECIPAÇÃO DO JCP DO EXERCÍCIO DE 2015, POR TER EXCEDIDO O VALOR DOS DIVIDENDOS, DOS QUAIS SERÃO DESCONTADOS, REALIZADO NO PL DA DMEE.</t>
  </si>
  <si>
    <t>ESTORNO DO RECEBIMENTO DE JUROS SOBRE O CAPITAL PRÓPRIO (VALOR BRUTO),  DA DMEE, REFERENTE AO PRIMEIRO BIMESTRE DE 2016.</t>
  </si>
  <si>
    <t>CONTABILIZAÇÃO DA REVERSÃO DE JUROS SOBRE O CAPITAL PRÓPRIO DO PRIMEIRO BIMESTRE DE 2016, REALIZADO NO PL DA DMEE NO MÊS DE ABRIL DE 2016.</t>
  </si>
  <si>
    <t>CONTABILIZAÇÃO DA IMPUTAÇÃO DOS JUROS SOBRE O CAPITAL PRÓPRIO AOS DIVIDENDOS DO EXERCÍCIO DE 2015.</t>
  </si>
  <si>
    <t>ESTORNO DO RECEBIMENTO DA RECEITA FINANCEIRA DE JUROS SOBRE O CAPITAL PRÓPRIO DA DME ENERGÉTICA S.A. - DMEE, REFERENTE AO MÊS DE MARÇO DE 2016.</t>
  </si>
  <si>
    <t>CONTABILIZAÇÃO DA REVERSÃO DE JCP REALIZADO NO PL DA DMEE NO MÊS DE MAIO DE 2016.</t>
  </si>
  <si>
    <t>ESTORNO DO RECEBIMENTO DA RECEITA FINANCEIRA DE JUROS SOBRE CAPITAL PROPRIO DA DME ENERGÉTICA S.A - DMEE, REFERENTE AO MÊS DE ABRIL/2016</t>
  </si>
  <si>
    <t>AJUSTE REALIZADO NO PL DA DMEE REFERENTE A REVERSÃO DE JCP NO  MES DE JUNHO DE 2016</t>
  </si>
  <si>
    <t>ESTORNO DO RECEBIMENTO DA RECEITA FINANCEIRA DE JUROS SOBRE CAPITAL PRÓPRIO DA DME ENERGÉTICA S.A - DMEE REFERENTE AO MES DE MAIO/2016</t>
  </si>
  <si>
    <t>AJUSTE REALIZADO NO PL DA DMEE REFERENTE A REVERSÃO DE JUROS SOBRE CAPITAL PRÓPRIO DO MES DE MAIO/2016</t>
  </si>
  <si>
    <t xml:space="preserve">AJUSTE REALIZADO NO PL DA DMEE REFERENTE AO PAGAMENTO DOS DIVIDENDOS INTERMEDIÁRIOS A DME PARTICIPAÇÕES  CONFORME ATA AGE DE 21/07/2016 </t>
  </si>
  <si>
    <t>ESTORNO DO RECEBIMENTO DA RECEITA FINANCEIRA DE JUROS SOBRE CAPITAL PRÓPRIO DA DMEE REFERENTE AOS MESES DE JUNHO E JULHO/2016</t>
  </si>
  <si>
    <t>AJUSTES REALIZADOS NO PL (JCP DE JUNHO E JULHO-16 DA DMEE) NO MÊS DE  SETEMBRO/2016</t>
  </si>
  <si>
    <t>ESTORNO DO RECEBIMENTO DE JCP (VALOR BRUTO)  DA DMEE REFERENTE AOS MESES DE SETEMBRO/OUTUBRO E NOVEMBRO/16</t>
  </si>
  <si>
    <t>AJUSTES REALIZADOS NO PL DO MES DE DEZEMBRO/16 DA DMEE REFERENTES A JCP E UHE SALTO PILÃO</t>
  </si>
  <si>
    <t xml:space="preserve">2406.1.00.00.00.005        </t>
  </si>
  <si>
    <t>IMPUTAÇÃO DOS DIVIDENDOS DO EXERCÍCIO DE 2015</t>
  </si>
  <si>
    <t>REVERSÃO DO PAGAMENTO DE JUROS SOBRE O CAPITAL PRÓPRIO REFERENTE AO MÊS DE MARÇO DE 2016.</t>
  </si>
  <si>
    <t>REVERSÃO DO PAGAMENTO DOS JUROS SOBRE CAPITAL PROPRIO - JCP DO MES DE ABRIL/2016</t>
  </si>
  <si>
    <t xml:space="preserve"> REVERSÃO DO PAGAMENTO DE JCP REFERENTE AO MES DE MAIO/2016</t>
  </si>
  <si>
    <t xml:space="preserve"> REVERSÃO DO PAGAMENTO DOS JUROS SOBRE CAPITAL PRÓPRIO - JCP DO MES DE AGOSTO/16</t>
  </si>
  <si>
    <t xml:space="preserve"> REVERSÃO DO PAGAMENTO DOS JUROS SOBRE CAPITAL PRÓPRIO - JCP DOS MESES DE SETEMBRO/OUTUBRO E NOVEMBRO/16</t>
  </si>
  <si>
    <t>Tributos Diferidos</t>
  </si>
  <si>
    <t>Impostos diferidos</t>
  </si>
  <si>
    <t>Existe(m) conta(s) com a classificação repetida.</t>
  </si>
  <si>
    <t>1107 (991)</t>
  </si>
  <si>
    <t>ALMOXARIFADO OPERACIONAL</t>
  </si>
  <si>
    <t>1107.4 (1002)</t>
  </si>
  <si>
    <t>ADIANTAMENTOS A FORNECEDORES</t>
  </si>
  <si>
    <t>1107.4.00.00.00.001 (5172)</t>
  </si>
  <si>
    <t>MARTINS E DAMAS LTDA</t>
  </si>
  <si>
    <t>1119.1.01.00.00.001 (283)</t>
  </si>
  <si>
    <t>FUNCIONÁRIOS - VALE TRANSPORTE</t>
  </si>
  <si>
    <t>1119.1.01.00.00.003 (362)</t>
  </si>
  <si>
    <t>1119.1.01.00.00.004 (363)</t>
  </si>
  <si>
    <t>1119.1.01.00.00.007 (5354)</t>
  </si>
  <si>
    <t>FUNCIONÁRIOS - DESCONTOS DIVERSOS</t>
  </si>
  <si>
    <t>1119.1.01.00.00.008 (5355)</t>
  </si>
  <si>
    <t>1119.1.01.00.00.011 (3436)</t>
  </si>
  <si>
    <t>1119.1.02 (1068)</t>
  </si>
  <si>
    <t>1119.1.02.00.00.002 (5366)</t>
  </si>
  <si>
    <t>1119.1.02.00.00.004 (3296)</t>
  </si>
  <si>
    <t>VEROCHEQUE REFEIÇÕES LTDA</t>
  </si>
  <si>
    <t>1119.1.99 (1085)</t>
  </si>
  <si>
    <t>1119.1.99.00.00.004 (5170)</t>
  </si>
  <si>
    <t>DME - FUNDO FIXO DE CAIXA</t>
  </si>
  <si>
    <t>1119.1.99.00.00.005 (5173)</t>
  </si>
  <si>
    <t>JORGE SILVEIRA ROCHA</t>
  </si>
  <si>
    <t>1232.4.02.04 (676)</t>
  </si>
  <si>
    <t>1232.4.02.04.00.001 (3554)</t>
  </si>
  <si>
    <t>1233.4.01 (849)</t>
  </si>
  <si>
    <t>1233.4.01.03 (851)</t>
  </si>
  <si>
    <t>1233.4.01.03.00.001 (5035)</t>
  </si>
  <si>
    <t>1233.4.02 (853)</t>
  </si>
  <si>
    <t>1233.4.02.03 (855)</t>
  </si>
  <si>
    <t>1233.4.02.03.00.001 (5055)</t>
  </si>
  <si>
    <t>2101.3.00.00.00.022 (306)</t>
  </si>
  <si>
    <t>CERVANTES PROPAGANDA E MARKETING DESIGN PRODUTO E VISUAL LTD</t>
  </si>
  <si>
    <t>2101.3.00.00.00.035 (327)</t>
  </si>
  <si>
    <t>2101.3.00.00.00.039 (331)</t>
  </si>
  <si>
    <t>SUPERMERCADO IRMÃOS ALMEIDA CENTRO LTDA</t>
  </si>
  <si>
    <t>2101.3.00.00.00.040 (332)</t>
  </si>
  <si>
    <t>G. ANDRADE &amp; CIA. LTDA. - ME</t>
  </si>
  <si>
    <t>2101.3.00.00.00.092 (462)</t>
  </si>
  <si>
    <t>ULHÔA CANTO, REZENDE E GUERRA - ADVOGADOS</t>
  </si>
  <si>
    <t>2101.3.00.00.00.111 (493)</t>
  </si>
  <si>
    <t>2101.3.00.00.00.117 (504)</t>
  </si>
  <si>
    <t>MARCIO ANTONIO SOARES</t>
  </si>
  <si>
    <t>2101.3.00.00.00.123 (513)</t>
  </si>
  <si>
    <t>DELOITTE TOUCHE TOHMATSU CONSULTORES LTDA</t>
  </si>
  <si>
    <t>2101.3.00.00.00.134 (527)</t>
  </si>
  <si>
    <t>MINAS LAR LTDA.</t>
  </si>
  <si>
    <t>2101.3.00.00.00.150 (5020)</t>
  </si>
  <si>
    <t>VERONESI &amp; FILHOS LTDA</t>
  </si>
  <si>
    <t>2101.3.00.00.00.215 (5116)</t>
  </si>
  <si>
    <t>REFRIGERACAO BASSO LTDA - ME</t>
  </si>
  <si>
    <t>2101.3.00.00.00.227 (5128)</t>
  </si>
  <si>
    <t>FLORA PARADISO LTDA - ME</t>
  </si>
  <si>
    <t>2101.3.00.00.00.232 (5135)</t>
  </si>
  <si>
    <t>LOJAS AMERICANAS S.A.</t>
  </si>
  <si>
    <t>2101.3.00.00.00.233 (5136)</t>
  </si>
  <si>
    <t>SUPER PANIFICADORA E LANCHONETE EIRELI ME</t>
  </si>
  <si>
    <t>2101.3.00.00.00.235 (5138)</t>
  </si>
  <si>
    <t>COMERCIAL RIO DAS ANTAS LTDA</t>
  </si>
  <si>
    <t>2101.3.00.00.00.236 (5141)</t>
  </si>
  <si>
    <t>2101.3.00.00.00.237 (5142)</t>
  </si>
  <si>
    <t>ECOFLEX MOVEIS PARA ESCRITORIO LTDA</t>
  </si>
  <si>
    <t>2101.3.00.00.00.238 (5143)</t>
  </si>
  <si>
    <t>ALPHABRAS  COMERCIO DE ABRASIVOS LTDA - ME</t>
  </si>
  <si>
    <t>2101.3.00.00.00.239 (5144)</t>
  </si>
  <si>
    <t>LUIZ CARLOS CAVANHA JUNIOR - EIRELI - ME</t>
  </si>
  <si>
    <t>2101.3.00.00.00.240 (5145)</t>
  </si>
  <si>
    <t>SEMPRE EDITORA LTDA</t>
  </si>
  <si>
    <t>2101.3.00.00.00.241 (5146)</t>
  </si>
  <si>
    <t>IRMÃOS RAYDAN LTDA</t>
  </si>
  <si>
    <t>2101.3.00.00.00.242 (5147)</t>
  </si>
  <si>
    <t>LEUCOTRON EQUIPAMENTOS LTDA</t>
  </si>
  <si>
    <t>2101.3.00.00.00.243 (5148)</t>
  </si>
  <si>
    <t>ONAILME FELISBERTO MARCONDES ME</t>
  </si>
  <si>
    <t>2101.3.00.00.00.244 (5149)</t>
  </si>
  <si>
    <t>CENTER MOLDURAS LTDA</t>
  </si>
  <si>
    <t>2101.3.00.00.00.246 (5151)</t>
  </si>
  <si>
    <t>DORIVALDO CELEGATO - EPP</t>
  </si>
  <si>
    <t>2101.3.00.00.00.247 (5152)</t>
  </si>
  <si>
    <t>MOVEIS TREVISAN LTDA</t>
  </si>
  <si>
    <t>2101.3.00.00.00.248 (5153)</t>
  </si>
  <si>
    <t>LARES MOVEIS E DECORAÇOES LTDA</t>
  </si>
  <si>
    <t>2101.3.00.00.00.249 (5154)</t>
  </si>
  <si>
    <t>SPRESS CAFÉ IMPORTAÇÃO E EXPORTAÇÃO LTDA</t>
  </si>
  <si>
    <t>2101.3.00.00.00.250 (5155)</t>
  </si>
  <si>
    <t>AM FIOS E CABOS EIRELI - ME</t>
  </si>
  <si>
    <t>2101.3.00.00.00.251 (5156)</t>
  </si>
  <si>
    <t>CASA DAS TORNEIRAS MAT CONSTR SOC EMPRESARIA LTDA</t>
  </si>
  <si>
    <t>2101.3.00.00.00.252 (5157)</t>
  </si>
  <si>
    <t>MAGAZINE VIOLA DE OURO EIRELI - ME</t>
  </si>
  <si>
    <t>2101.3.00.00.00.253 (5158)</t>
  </si>
  <si>
    <t>TF CONSTUTORES LTDA - ME</t>
  </si>
  <si>
    <t>2101.3.00.00.00.255 (5160)</t>
  </si>
  <si>
    <t>CENTRAL CABOS COM DE CONEXOES ELETRONICAS LTDA ME</t>
  </si>
  <si>
    <t>2101.3.00.00.00.256 (5161)</t>
  </si>
  <si>
    <t>LUIZ ANT FREITAS E CIA LTDA - ME</t>
  </si>
  <si>
    <t>2101.3.00.00.00.257 (5162)</t>
  </si>
  <si>
    <t>MADEREIRA IRMAOS FIGUEIREDO LTDA</t>
  </si>
  <si>
    <t>2101.3.00.00.00.258 (5163)</t>
  </si>
  <si>
    <t>D &amp; D MATERIAIS ELETRICOS LTDA</t>
  </si>
  <si>
    <t>2101.3.00.00.00.259 (5164)</t>
  </si>
  <si>
    <t>CASA SÃO JULIÃOCOMERCIO DE TINTAS LTDA</t>
  </si>
  <si>
    <t>2101.3.00.00.00.260 (5165)</t>
  </si>
  <si>
    <t>NOVA SERTANEJA LTDA - EPP</t>
  </si>
  <si>
    <t>2101.3.00.00.00.261 (5166)</t>
  </si>
  <si>
    <t>PEDRO PAULO CAPONI - ME</t>
  </si>
  <si>
    <t>2101.3.00.00.00.262 (5167)</t>
  </si>
  <si>
    <t>2101.3.00.00.00.263 (5168)</t>
  </si>
  <si>
    <t>CALHAS BRASIL LTDA - ME</t>
  </si>
  <si>
    <t>2101.3.00.00.00.264 (5169)</t>
  </si>
  <si>
    <t>A4 MOVEIS LTDA ME</t>
  </si>
  <si>
    <t>2101.3.00.00.00.265 (5171)</t>
  </si>
  <si>
    <t>CIA ARTE DECORAÇÕES LTDA - ME</t>
  </si>
  <si>
    <t>2101.3.00.00.00.266 (5174)</t>
  </si>
  <si>
    <t>JAIME FRANCISCO DA ROCHA CAGNANI - ME</t>
  </si>
  <si>
    <t>2101.3.00.00.00.267 (5175)</t>
  </si>
  <si>
    <t>HOTEIS FONSECA LTDA</t>
  </si>
  <si>
    <t>2101.3.00.00.00.268 (5357)</t>
  </si>
  <si>
    <t>LAYOUT GRAFICA RAPIDA LTDA</t>
  </si>
  <si>
    <t>2101.3.00.00.00.269 (5358)</t>
  </si>
  <si>
    <t>COMERCIAL CUSTODIO &amp; BRESSANE LTDA - EPP</t>
  </si>
  <si>
    <t>2101.3.00.00.00.270 (5361)</t>
  </si>
  <si>
    <t>VANESSA QUIOQUETTI GREGORIS PRADO MEI</t>
  </si>
  <si>
    <t>2101.3.00.00.00.271 (5375)</t>
  </si>
  <si>
    <t>LOJA ELÉTRICA LTDA</t>
  </si>
  <si>
    <t>2101.3.00.00.00.272 (1088)</t>
  </si>
  <si>
    <t>BRASIL ESPRESSO COMERCIO ATACADISTA LTDA.</t>
  </si>
  <si>
    <t>2101.3.00.00.00.274 (3125)</t>
  </si>
  <si>
    <t>2101.3.00.00.00.275 (3147)</t>
  </si>
  <si>
    <t>2101.3.00.00.00.276 (3148)</t>
  </si>
  <si>
    <t>URANIO DISTRIBUIDORA E COM. ATAC. DE PRODUTOS LTDA</t>
  </si>
  <si>
    <t>2101.3.00.00.00.277 (3149)</t>
  </si>
  <si>
    <t>MAGAZINE LUIZA S/A</t>
  </si>
  <si>
    <t>2101.3.00.00.00.278 (3150)</t>
  </si>
  <si>
    <t>2101.3.00.00.00.279 (3151)</t>
  </si>
  <si>
    <t>WEDERLEY ADNEI CARDOSO GRAMINHO</t>
  </si>
  <si>
    <t>2101.3.00.00.00.280 (3194)</t>
  </si>
  <si>
    <t>BARRAVENTO COMERCIO DE VIDROS LTDA</t>
  </si>
  <si>
    <t>2101.3.00.00.00.281 (3195)</t>
  </si>
  <si>
    <t>MARCOS ROBERTO GOUVEA JUNIOR - ME</t>
  </si>
  <si>
    <t>2101.3.00.00.00.282 (3270)</t>
  </si>
  <si>
    <t>TCHÊ MATERIAL ELÉTRICO LTDA - ME</t>
  </si>
  <si>
    <t>2101.3.00.00.00.284 (3297)</t>
  </si>
  <si>
    <t>2101.3.00.00.00.285 (3298)</t>
  </si>
  <si>
    <t>2101.3.00.00.00.286 (3299)</t>
  </si>
  <si>
    <t>2101.3.00.00.00.287 (3300)</t>
  </si>
  <si>
    <t>2101.3.00.00.00.288 (3301)</t>
  </si>
  <si>
    <t>2103.1.02.00.00.002 (5302)</t>
  </si>
  <si>
    <t>2103.1.02.00.00.003 (5316)</t>
  </si>
  <si>
    <t>2103.1.02.00.00.004 (5369)</t>
  </si>
  <si>
    <t>2103.1.02.00.00.005 (5371)</t>
  </si>
  <si>
    <t>2103.1.03.00.00.003 (5301)</t>
  </si>
  <si>
    <t>2103.1.03.00.00.004 (5177)</t>
  </si>
  <si>
    <t>2103.1.03.00.00.009 (5311)</t>
  </si>
  <si>
    <t>2103.1.05 (1855)</t>
  </si>
  <si>
    <t>2103.1.05.00.00.005 (5352)</t>
  </si>
  <si>
    <t>2103.1.99 (1856)</t>
  </si>
  <si>
    <t>2103.1.99.00.00.002 (5351)</t>
  </si>
  <si>
    <t>2103.1.99.00.00.003 (5353)</t>
  </si>
  <si>
    <t>2106 (1897)</t>
  </si>
  <si>
    <t>2106.1 (1898)</t>
  </si>
  <si>
    <t>2106.1.00.00.00.001 (3433)</t>
  </si>
  <si>
    <t>2107.1.00.00.00.006 (4145)</t>
  </si>
  <si>
    <t>2119.2 (1971)</t>
  </si>
  <si>
    <t>2119.2.00.00.00.003 (5178)</t>
  </si>
  <si>
    <t>2119.2.00.00.00.006 (5374)</t>
  </si>
  <si>
    <t>2119.2.00.00.00.007 (3959)</t>
  </si>
  <si>
    <t>2119.9 (1981)</t>
  </si>
  <si>
    <t>2119.9.00.00.00.001 (258)</t>
  </si>
  <si>
    <t>2119.9.00.00.00.004 (5362)</t>
  </si>
  <si>
    <t>AFAD</t>
  </si>
  <si>
    <t>2404.9.00.00.00.007 (4096)</t>
  </si>
  <si>
    <t>6105.4.05.01 (3381)</t>
  </si>
  <si>
    <t>6105.4.05.01.21 (5179)</t>
  </si>
  <si>
    <t>6105.4.05.01.21.001 (5180)</t>
  </si>
  <si>
    <t>6105.4.05.01.21.004 (5184)</t>
  </si>
  <si>
    <t>6105.4.05.01.21.009 (5185)</t>
  </si>
  <si>
    <t>6105.4.05.01.21.012 (5186)</t>
  </si>
  <si>
    <t>6105.4.05.01.21.013 (5187)</t>
  </si>
  <si>
    <t>6105.4.05.01.24 (3379)</t>
  </si>
  <si>
    <t>6105.4.05.01.24.001 (3302)</t>
  </si>
  <si>
    <t>6105.4.05.01.24.004 (3303)</t>
  </si>
  <si>
    <t>6105.4.05.01.24.009 (3346)</t>
  </si>
  <si>
    <t>6105.4.05.01.24.012 (3347)</t>
  </si>
  <si>
    <t>6105.4.05.01.24.013 (3367)</t>
  </si>
  <si>
    <t>6105.4.05.01.26 (5188)</t>
  </si>
  <si>
    <t>6105.4.05.01.26.001 (5189)</t>
  </si>
  <si>
    <t>6105.4.05.01.26.004 (5191)</t>
  </si>
  <si>
    <t>6105.4.05.01.26.009 (5192)</t>
  </si>
  <si>
    <t>6105.4.05.01.26.012 (5193)</t>
  </si>
  <si>
    <t>6105.4.05.01.26.013 (5194)</t>
  </si>
  <si>
    <t>6105.4.05.01.26.060 (5195)</t>
  </si>
  <si>
    <t>6105.4.05.01.40 (5196)</t>
  </si>
  <si>
    <t>6105.4.05.01.40.060 (1033)</t>
  </si>
  <si>
    <t>6105.4.05.01.54 (5203)</t>
  </si>
  <si>
    <t>6105.4.05.01.54.001 (5204)</t>
  </si>
  <si>
    <t>6105.4.05.01.54.004 (5206)</t>
  </si>
  <si>
    <t>6105.4.05.01.54.009 (5207)</t>
  </si>
  <si>
    <t>6105.4.05.01.54.012 (5208)</t>
  </si>
  <si>
    <t>6105.4.05.01.54.013 (5209)</t>
  </si>
  <si>
    <t>6105.4.05.02.21 (5211)</t>
  </si>
  <si>
    <t>6105.4.05.02.21.008 (5214)</t>
  </si>
  <si>
    <t>6105.4.05.02.21.010 (5215)</t>
  </si>
  <si>
    <t>6105.4.05.02.21.011 (5212)</t>
  </si>
  <si>
    <t>6105.4.05.02.21.015 (5218)</t>
  </si>
  <si>
    <t>6105.4.05.02.21.016 (5216)</t>
  </si>
  <si>
    <t>6105.4.05.02.21.017 (5217)</t>
  </si>
  <si>
    <t>6105.4.05.02.21.023 (5213)</t>
  </si>
  <si>
    <t>6105.4.05.02.21.057 (5219)</t>
  </si>
  <si>
    <t>6105.4.05.02.24 (3422)</t>
  </si>
  <si>
    <t>6105.4.05.02.24.008 (3368)</t>
  </si>
  <si>
    <t>6105.4.05.02.24.010 (3369)</t>
  </si>
  <si>
    <t>6105.4.05.02.24.011 (3370)</t>
  </si>
  <si>
    <t>6105.4.05.02.24.015 (3371)</t>
  </si>
  <si>
    <t>6105.4.05.02.24.016 (3372)</t>
  </si>
  <si>
    <t>6105.4.05.02.24.017 (3373)</t>
  </si>
  <si>
    <t>6105.4.05.02.24.023 (3374)</t>
  </si>
  <si>
    <t>6105.4.05.02.24.057 (3375)</t>
  </si>
  <si>
    <t>6105.4.05.02.26 (5220)</t>
  </si>
  <si>
    <t>6105.4.05.02.26.008 (5221)</t>
  </si>
  <si>
    <t>6105.4.05.02.26.010 (5222)</t>
  </si>
  <si>
    <t>6105.4.05.02.26.011 (5223)</t>
  </si>
  <si>
    <t>6105.4.05.02.26.015 (5224)</t>
  </si>
  <si>
    <t>6105.4.05.02.26.016 (5225)</t>
  </si>
  <si>
    <t>6105.4.05.02.26.017 (5226)</t>
  </si>
  <si>
    <t>6105.4.05.02.26.023 (5227)</t>
  </si>
  <si>
    <t>6105.4.05.02.26.057 (5228)</t>
  </si>
  <si>
    <t>6105.4.05.02.54 (5238)</t>
  </si>
  <si>
    <t>6105.4.05.02.54.008 (5239)</t>
  </si>
  <si>
    <t>6105.4.05.02.54.010 (5240)</t>
  </si>
  <si>
    <t>6105.4.05.02.54.011 (5241)</t>
  </si>
  <si>
    <t>6105.4.05.02.54.015 (5242)</t>
  </si>
  <si>
    <t>6105.4.05.02.54.016 (5243)</t>
  </si>
  <si>
    <t>6105.4.05.02.54.017 (5244)</t>
  </si>
  <si>
    <t>6105.4.05.02.54.023 (5245)</t>
  </si>
  <si>
    <t>6105.4.05.02.54.057 (5246)</t>
  </si>
  <si>
    <t>6105.4.05.08 (3388)</t>
  </si>
  <si>
    <t>6105.4.05.08.21 (5248)</t>
  </si>
  <si>
    <t>6105.4.05.08.21.018 (5251)</t>
  </si>
  <si>
    <t>6105.4.05.08.21.020 (5250)</t>
  </si>
  <si>
    <t>6105.4.05.08.26 (5254)</t>
  </si>
  <si>
    <t>6105.4.05.08.26.018 (5255)</t>
  </si>
  <si>
    <t>6105.4.05.08.26.020 (5257)</t>
  </si>
  <si>
    <t>6105.4.05.08.40 (5261)</t>
  </si>
  <si>
    <t>6105.4.05.08.40.018 (5262)</t>
  </si>
  <si>
    <t>6105.4.05.08.54 (5267)</t>
  </si>
  <si>
    <t>6105.4.05.08.54.020 (5270)</t>
  </si>
  <si>
    <t>6105.4.05.99 (3391)</t>
  </si>
  <si>
    <t>6105.4.05.99.21 (5273)</t>
  </si>
  <si>
    <t>6105.4.05.99.21.027 (5277)</t>
  </si>
  <si>
    <t>6105.4.05.99.21.030 (3144)</t>
  </si>
  <si>
    <t>6105.4.05.99.24 (3431)</t>
  </si>
  <si>
    <t>PESSOAL - OUTROS - ASSESSORIA JURIDICA</t>
  </si>
  <si>
    <t>6105.4.05.99.24.024 (3432)</t>
  </si>
  <si>
    <t>6105.4.05.99.24.027 (3378)</t>
  </si>
  <si>
    <t>6105.4.05.99.26 (5274)</t>
  </si>
  <si>
    <t>6105.4.05.99.26.027 (5283)</t>
  </si>
  <si>
    <t>6105.4.05.99.54 (5276)</t>
  </si>
  <si>
    <t>6105.4.05.99.54.024 (5292)</t>
  </si>
  <si>
    <t>6105.4.05.99.54.027 (5293)</t>
  </si>
  <si>
    <t>6105.4.06.01.20 (5181)</t>
  </si>
  <si>
    <t>6105.4.06.01.20.001 (5182)</t>
  </si>
  <si>
    <t>6105.4.06.01.20.002 (5322)</t>
  </si>
  <si>
    <t>6105.4.06.01.20.003 (5323)</t>
  </si>
  <si>
    <t>6105.4.06.01.20.004 (5319)</t>
  </si>
  <si>
    <t>6105.4.06.01.20.005 (5317)</t>
  </si>
  <si>
    <t>6105.4.06.01.20.006 (5318)</t>
  </si>
  <si>
    <t>6105.4.06.01.20.007 (5320)</t>
  </si>
  <si>
    <t>6105.4.06.01.20.008 (5326)</t>
  </si>
  <si>
    <t>6105.4.06.01.20.009 (5324)</t>
  </si>
  <si>
    <t>6105.4.06.01.20.010 (5325)</t>
  </si>
  <si>
    <t>6105.4.06.01.20.011 (5327)</t>
  </si>
  <si>
    <t>6105.4.06.01.20.012 (5321)</t>
  </si>
  <si>
    <t>6105.4.06.01.20.060 (5356)</t>
  </si>
  <si>
    <t>6105.4.06.02 (3394)</t>
  </si>
  <si>
    <t>6105.4.06.02.20 (5331)</t>
  </si>
  <si>
    <t>6105.4.06.02.20.020 (5336)</t>
  </si>
  <si>
    <t>6105.4.07.01.50.007 (2118)</t>
  </si>
  <si>
    <t>6105.4.08.01.50.011 (257)</t>
  </si>
  <si>
    <t>6105.4.08.01.50.018 (4975)</t>
  </si>
  <si>
    <t>6105.4.08.01.50.022 (337)</t>
  </si>
  <si>
    <t>SERVIÇOS - VALE REFEIÇÃO</t>
  </si>
  <si>
    <t>6105.4.08.01.50.033 (495)</t>
  </si>
  <si>
    <t>6105.4.08.01.50.036 (524)</t>
  </si>
  <si>
    <t>6105.4.08.01.50.055 (4981)</t>
  </si>
  <si>
    <t>6105.4.12 (3413)</t>
  </si>
  <si>
    <t>6105.4.12.02 (3415)</t>
  </si>
  <si>
    <t>6105.4.12.02.96.337 (3434)</t>
  </si>
  <si>
    <t>6105.4.12.99 (3421)</t>
  </si>
  <si>
    <t>6105.4.12.99.96 (3146)</t>
  </si>
  <si>
    <t>6105.4.12.99.96.009 (3483)</t>
  </si>
  <si>
    <t>6105.4.12.99.96.010 (3484)</t>
  </si>
  <si>
    <t>6105.4.12.99.96.011 (3553)</t>
  </si>
  <si>
    <t>6105.4.12.99.96.101 (3145)</t>
  </si>
  <si>
    <t>6105.4.15 (3424)</t>
  </si>
  <si>
    <t>6105.4.15.01 (3425)</t>
  </si>
  <si>
    <t>6105.4.15.01.71 (1308)</t>
  </si>
  <si>
    <t>FUNCIONÁRIOS CEDIDOS</t>
  </si>
  <si>
    <t>6105.4.15.01.71.441 (1946)</t>
  </si>
  <si>
    <t>6105.4.17.01.01 (5057)</t>
  </si>
  <si>
    <t>6105.4.17.01.01.001 (5058)</t>
  </si>
  <si>
    <t>6105.4.19.01 (4077)</t>
  </si>
  <si>
    <t>6105.4.19.01.24 (3271)</t>
  </si>
  <si>
    <t>6105.4.19.01.24.102 (3291)</t>
  </si>
  <si>
    <t>6111.1.21.99.00.002 (430)</t>
  </si>
  <si>
    <t>DEVOLUÇÃO APOIO CULTURAL</t>
  </si>
  <si>
    <t>6115 (4357)</t>
  </si>
  <si>
    <t>6115.1 (4358)</t>
  </si>
  <si>
    <t>6115.1.19 (4413)</t>
  </si>
  <si>
    <t>6115.1.19.99 (4420)</t>
  </si>
  <si>
    <t>6115.1.19.99.00.001 (5373)</t>
  </si>
  <si>
    <t>6301.4.99.01.00.004 (1233)</t>
  </si>
  <si>
    <t>6301.4.99.01.00.005 (3294)</t>
  </si>
  <si>
    <t>6305.4.09.00.00.002 (1164)</t>
  </si>
  <si>
    <t>6305.4.99.09.10.006 (5176)</t>
  </si>
  <si>
    <t>Tributos diferidos</t>
  </si>
  <si>
    <t>Ganhos atuariais de plano de benefícios definido</t>
  </si>
  <si>
    <t>1101.1.02.00.00.003</t>
  </si>
  <si>
    <t xml:space="preserve">BANCO ITAÚ - S/A </t>
  </si>
  <si>
    <t>1101.2.00.00.00.001</t>
  </si>
  <si>
    <t>CAIXA ECONÔMICA FEDERAL - CDB FLEX</t>
  </si>
  <si>
    <t>1101.2.00.00.00.005</t>
  </si>
  <si>
    <t>BANCO ITAÚ S/A - PP CURTO PRAZO</t>
  </si>
  <si>
    <t>1105.1.02.00.00.002</t>
  </si>
  <si>
    <t>CSLL A RECUPERAR - ALMEIDA ROTEMBERG E BOSCOLI SOC. DE ADVOG</t>
  </si>
  <si>
    <t>1105.1.03.00.00.003</t>
  </si>
  <si>
    <t>IRRF A RECUPERAR - ALMEIDA ROTEMBERG E BOSCOLI SOC. ADVOG.</t>
  </si>
  <si>
    <t>1105.1.04</t>
  </si>
  <si>
    <t>1105.1.04.00.00.001</t>
  </si>
  <si>
    <t>PIS A RECUPERAR - ALMEIDA ROTEMBERG E BOSCOLI SOC. DE ADVOG.</t>
  </si>
  <si>
    <t>1105.1.05</t>
  </si>
  <si>
    <t>1105.1.05.00.00.001</t>
  </si>
  <si>
    <t>COFINS A RECUPERAR - ALMEIDA ROTEMBERG E BOSCOLI SOC. DE ADV</t>
  </si>
  <si>
    <t>1119.1.01.00.00.002</t>
  </si>
  <si>
    <t xml:space="preserve">FUNCIONÁRIOS - DESPESAS DE VIAGEM </t>
  </si>
  <si>
    <t>1119.1.01.00.00.009</t>
  </si>
  <si>
    <t>FUNCIONÁRIOS - EMPRÉSTIMO CONSIGNADO</t>
  </si>
  <si>
    <t>1119.1.12.00.00.002</t>
  </si>
  <si>
    <t>1119.1.99</t>
  </si>
  <si>
    <t>1119.1.99.00.00.006</t>
  </si>
  <si>
    <t>DESPESA DE VIAGEM - CONSELHEIROS</t>
  </si>
  <si>
    <t>2101.3.00.00.00.011</t>
  </si>
  <si>
    <t>2101.3.00.00.00.080</t>
  </si>
  <si>
    <t>2101.3.00.00.00.136</t>
  </si>
  <si>
    <t>LOURDES DA COSTA MIRANDA ME</t>
  </si>
  <si>
    <t>2101.3.00.00.00.264</t>
  </si>
  <si>
    <t>2101.3.00.00.00.293</t>
  </si>
  <si>
    <t xml:space="preserve">ERNST YOUNG AUDITORES INDEPENDENTES S/S </t>
  </si>
  <si>
    <t>2101.3.00.00.00.350</t>
  </si>
  <si>
    <t>Cooperativa Regional de cafeicultores em Guaxupé Ltda</t>
  </si>
  <si>
    <t>2101.3.00.00.00.351</t>
  </si>
  <si>
    <t>METROPOLITAN LIFE SEGUROS E PREVIDENCIA PRIVADA S.A</t>
  </si>
  <si>
    <t>2101.3.00.00.00.366</t>
  </si>
  <si>
    <t>W JUNIOR PRODUÇÕES LTDA ME</t>
  </si>
  <si>
    <t>2101.3.00.00.00.368</t>
  </si>
  <si>
    <t>Coutinho de Rezende &amp; Ferreira Ltda - EPP</t>
  </si>
  <si>
    <t>2107.1.00.00.00.007</t>
  </si>
  <si>
    <t>DIVIDENDOS - PROPOSTOS NO EXERCÍCIO 2017</t>
  </si>
  <si>
    <t>2107.1.00.00.00.008</t>
  </si>
  <si>
    <t xml:space="preserve">DIVIDENDOS INTERCALARES </t>
  </si>
  <si>
    <t>2119.2.00.00.00.008</t>
  </si>
  <si>
    <t>EMPREGADOS - IRRF</t>
  </si>
  <si>
    <t>2119.9.00.00.00.004</t>
  </si>
  <si>
    <t>AFAD/FUPAJ</t>
  </si>
  <si>
    <t>2200</t>
  </si>
  <si>
    <t>PASSIVO NÃO CIRCULANTE</t>
  </si>
  <si>
    <t>2206</t>
  </si>
  <si>
    <t>2206.1</t>
  </si>
  <si>
    <t>2206.1.00.00.00.001</t>
  </si>
  <si>
    <t>2206.2</t>
  </si>
  <si>
    <t>CÍVEIS</t>
  </si>
  <si>
    <t>2206.2.00.00.00.001</t>
  </si>
  <si>
    <t>AÇÕES CÍVEIS/ INDENIZATÓRIAS</t>
  </si>
  <si>
    <t>2404.9.00.00.00.008</t>
  </si>
  <si>
    <t>RESERVA DE LUCRO - EXERCICIO 2017</t>
  </si>
  <si>
    <t>6105.4.05.01.21.060</t>
  </si>
  <si>
    <t>6105.4.05.01.22</t>
  </si>
  <si>
    <t>PESSOAL - REMUNERAÇÃO - GERENCIA DE RECURSOS HUMANOS</t>
  </si>
  <si>
    <t>6105.4.05.01.22.001</t>
  </si>
  <si>
    <t>6105.4.05.01.22.004</t>
  </si>
  <si>
    <t>6105.4.05.01.22.009</t>
  </si>
  <si>
    <t>6105.4.05.01.22.012</t>
  </si>
  <si>
    <t>6105.4.05.01.22.013</t>
  </si>
  <si>
    <t>6105.4.05.01.24.003</t>
  </si>
  <si>
    <t>PESSOAL - HORAS EXTRAS</t>
  </si>
  <si>
    <t>6105.4.05.01.24.060</t>
  </si>
  <si>
    <t>6105.4.05.02.22</t>
  </si>
  <si>
    <t>PESSOAL - ENCARGOS - GERENCIA DE RECURSOS HUMANOS</t>
  </si>
  <si>
    <t>6105.4.05.02.22.008</t>
  </si>
  <si>
    <t>6105.4.05.02.22.010</t>
  </si>
  <si>
    <t>6105.4.05.02.22.011</t>
  </si>
  <si>
    <t>6105.4.05.02.22.015</t>
  </si>
  <si>
    <t>6105.4.05.02.22.016</t>
  </si>
  <si>
    <t>6105.4.05.02.22.017</t>
  </si>
  <si>
    <t>6105.4.05.02.22.023</t>
  </si>
  <si>
    <t>6105.4.05.02.22.057</t>
  </si>
  <si>
    <t>6105.4.05.07</t>
  </si>
  <si>
    <t>PARTICIPAÇÃO NOS LUCROS E RESULTADOS - PLR</t>
  </si>
  <si>
    <t>6105.4.05.07.21</t>
  </si>
  <si>
    <t>PESSOAL - PART. NOS LUCROS E RESULTADOS - SECRETARIA</t>
  </si>
  <si>
    <t>6105.4.05.07.21.053</t>
  </si>
  <si>
    <t>6105.4.05.07.24</t>
  </si>
  <si>
    <t>PESSOAL - PART. NOS LUCROS E RESULTADOS -ASSESSORIA JURIDICA</t>
  </si>
  <si>
    <t>6105.4.05.07.24.053</t>
  </si>
  <si>
    <t>6105.4.05.07.26</t>
  </si>
  <si>
    <t>PESSOAL - PART. NOS LUCROS E RESULT.- ASSESSORIA COMUNICAÇÃO</t>
  </si>
  <si>
    <t>6105.4.05.07.26.053</t>
  </si>
  <si>
    <t>6105.4.05.07.54</t>
  </si>
  <si>
    <t>PESSOAL - PART. NOS LUCROS E RESULTADOS - AUDITORIA INTERNA</t>
  </si>
  <si>
    <t>6105.4.05.07.54.053</t>
  </si>
  <si>
    <t>6105.4.05.08.21.026</t>
  </si>
  <si>
    <t>SEGURO DE VIDA</t>
  </si>
  <si>
    <t>6105.4.05.08.24</t>
  </si>
  <si>
    <t>PESSOAL - OUTROS BENEFICIOS CORRENTE - ASSESSORIA JURIDICA</t>
  </si>
  <si>
    <t>6105.4.05.08.24.018</t>
  </si>
  <si>
    <t>6105.4.05.08.24.022</t>
  </si>
  <si>
    <t>TREINAMENTOS, SEMINÁRIOS E CURSOS</t>
  </si>
  <si>
    <t>6105.4.05.08.54.022</t>
  </si>
  <si>
    <t>6105.4.05.99.21.029</t>
  </si>
  <si>
    <t>TRANSPORTE - FUNÇÃO ACESSÓRIA</t>
  </si>
  <si>
    <t>6105.4.05.99.22</t>
  </si>
  <si>
    <t>PESSOAL - OUTROS - GERENCIA DE RECURSOS HUMANOS</t>
  </si>
  <si>
    <t>6105.4.05.99.22.027</t>
  </si>
  <si>
    <t>6105.4.05.99.24.029</t>
  </si>
  <si>
    <t>6105.4.05.99.54.028</t>
  </si>
  <si>
    <t>PCMSO</t>
  </si>
  <si>
    <t>6105.4.05.99.54.029</t>
  </si>
  <si>
    <t>6105.4.06.01.50</t>
  </si>
  <si>
    <t>6105.4.06.01.50.060</t>
  </si>
  <si>
    <t>6105.4.08.01.50.023</t>
  </si>
  <si>
    <t>SERVIÇOS - PASSAGENS AÉREAS</t>
  </si>
  <si>
    <t>6105.4.08.01.50.042</t>
  </si>
  <si>
    <t>SERVIÇOS - GRÁFICOS BANNERS IMPRESSOES E CARIMBOS</t>
  </si>
  <si>
    <t>6105.4.08.01.50.044</t>
  </si>
  <si>
    <t xml:space="preserve">SERVIÇOS - VALE ALIMENTAÇÃO </t>
  </si>
  <si>
    <t>6105.4.08.01.51.042</t>
  </si>
  <si>
    <t>6105.4.12.02.96.338</t>
  </si>
  <si>
    <t>(-) REVERSÃO - CONTINGÊNCIAS TRABALHISTAS</t>
  </si>
  <si>
    <t>6105.4.12.03</t>
  </si>
  <si>
    <t>PROVISÃO PARA LITÍGIOS CÍVEIS</t>
  </si>
  <si>
    <t>6105.4.12.03.96.375</t>
  </si>
  <si>
    <t>PROVISÃO - CONTINGÊNCIAS CÍVEIS/INDENIZATÓRIAS</t>
  </si>
  <si>
    <t>6105.4.12.99.96.001</t>
  </si>
  <si>
    <t>OUTRAS PROVISÕES</t>
  </si>
  <si>
    <t>6105.4.12.99.96.012</t>
  </si>
  <si>
    <t>(-) REVERSÃO DA PROVISÃO DE FÉRIAS</t>
  </si>
  <si>
    <t>6105.4.12.99.96.013</t>
  </si>
  <si>
    <t>(-) REVERSÃO DA PROVISÃO DE GRATIF. DE FÉRIAS</t>
  </si>
  <si>
    <t>6105.4.12.99.96.015</t>
  </si>
  <si>
    <t>(-) REVERSÃO DA PROVISÃO FGTS S/ FÉRIAS</t>
  </si>
  <si>
    <t>6105.4.12.99.96.017</t>
  </si>
  <si>
    <t>(-) REVERSÃO DA PROVISÃO DO INSS SOBRE FÉRIAS</t>
  </si>
  <si>
    <t>6105.4.15.01.96.441</t>
  </si>
  <si>
    <t>6105.4.19.99</t>
  </si>
  <si>
    <t>6105.4.19.99.24</t>
  </si>
  <si>
    <t>6105.4.19.99.24.103</t>
  </si>
  <si>
    <t>TAXAS JUDICIÁRIAS E CUSTAS PROCESSUAIS</t>
  </si>
  <si>
    <t>6115.1.19.99.00.002</t>
  </si>
  <si>
    <t>PATROCÍNIOS/ APOIO CULTURAL E ESPORTIVO</t>
  </si>
  <si>
    <t>6301.4.99.01.00.006</t>
  </si>
  <si>
    <t xml:space="preserve">OUTRAS RECEITAS </t>
  </si>
  <si>
    <t>6305.4.99.09.10.001</t>
  </si>
  <si>
    <t>DEMAIS DESPESAS FINANCEIRAS</t>
  </si>
  <si>
    <t>6305.4.99.09.10.004</t>
  </si>
  <si>
    <t>TARIFAS BANCÁRIAS</t>
  </si>
  <si>
    <t>6305.6.99.02.00.001</t>
  </si>
  <si>
    <t>DME Distribuição S.A.</t>
  </si>
  <si>
    <t>Balanços patrimoniais em 31 de dezembro  de 2017 e 2016</t>
  </si>
  <si>
    <t>Passivo e patrimônio líquido</t>
  </si>
  <si>
    <t xml:space="preserve">Fornecedores </t>
  </si>
  <si>
    <t xml:space="preserve">Consumidores, concessionárias e permissionárias </t>
  </si>
  <si>
    <t xml:space="preserve">Credores diversos </t>
  </si>
  <si>
    <t>Passivos Financeiros Setoriais</t>
  </si>
  <si>
    <t>Encargos Regulatórios</t>
  </si>
  <si>
    <t>Ativos Financeiros Setoriais</t>
  </si>
  <si>
    <t xml:space="preserve">Tributos e contribuições sociais </t>
  </si>
  <si>
    <t>Outros créditos</t>
  </si>
  <si>
    <t>Provisões para Litigios</t>
  </si>
  <si>
    <t>Total do circulante</t>
  </si>
  <si>
    <t xml:space="preserve">Indenização Complementar - MP 579/12 </t>
  </si>
  <si>
    <t>Provisões para contingências</t>
  </si>
  <si>
    <t>Cauções e depósitos vinculados</t>
  </si>
  <si>
    <t>Tributos a compensar</t>
  </si>
  <si>
    <t>Total do não circulante</t>
  </si>
  <si>
    <t>Superávit - Plano de Benefício Definido</t>
  </si>
  <si>
    <t xml:space="preserve">Patrimônio líquido </t>
  </si>
  <si>
    <t>Reserva de Lucros</t>
  </si>
  <si>
    <t xml:space="preserve">Investimentos </t>
  </si>
  <si>
    <t xml:space="preserve">Imobilizado </t>
  </si>
  <si>
    <t>Total do patrimônio líquido</t>
  </si>
  <si>
    <t xml:space="preserve">Intangível </t>
  </si>
  <si>
    <t>Passivo e patrimônio líquido total</t>
  </si>
  <si>
    <t>Ativo total</t>
  </si>
  <si>
    <t>Saldos em 31 de dezembro de 2017</t>
  </si>
  <si>
    <t>Partes Relacionadas</t>
  </si>
  <si>
    <t>Outras Contas a pagar</t>
  </si>
  <si>
    <t>Retenção</t>
  </si>
  <si>
    <t>Ativo de Contrato - Infraestrutura em Construção</t>
  </si>
  <si>
    <t>Outros Resultados abrangentes</t>
  </si>
  <si>
    <t>Dividendos relativos a resultados acumulados</t>
  </si>
  <si>
    <t>Ganhos atuariais de plano de beneficio definido</t>
  </si>
  <si>
    <t>Lucro Liquido do Exercicio</t>
  </si>
  <si>
    <t>Destinação do lucro liquido do exercicio:</t>
  </si>
  <si>
    <t>Saldos em 31 de dezembro de 2019</t>
  </si>
  <si>
    <t>Saldos em 31 de dezembro de 2018 (reapresentado)</t>
  </si>
  <si>
    <t>Dividendo minimo obrigatório (25%)</t>
  </si>
  <si>
    <t>Dividendos adicionais (25%)</t>
  </si>
  <si>
    <t>Perda na baixa de imobilizado e intangivel</t>
  </si>
  <si>
    <t>Aquisições Ações - ETAU</t>
  </si>
  <si>
    <t>31 de dezembro de 2019 e 2018</t>
  </si>
  <si>
    <t xml:space="preserve">Balanços patrimoniais </t>
  </si>
  <si>
    <t>Notas</t>
  </si>
  <si>
    <t>Ativo Circulante</t>
  </si>
  <si>
    <t xml:space="preserve">Caixa e equivalentes de caixa </t>
  </si>
  <si>
    <t xml:space="preserve">Ativos financeiros setoriais </t>
  </si>
  <si>
    <t>Investimentos</t>
  </si>
  <si>
    <t>Imobilizado</t>
  </si>
  <si>
    <t>Passivo Circulante</t>
  </si>
  <si>
    <t>(reapresentado)</t>
  </si>
  <si>
    <t>Encargos regulatórios</t>
  </si>
  <si>
    <t>Uso do bem público - CESAP</t>
  </si>
  <si>
    <t>Passivos financeiros setoriais</t>
  </si>
  <si>
    <t>Provisões</t>
  </si>
  <si>
    <t>Patrimônio líquido</t>
  </si>
  <si>
    <t>Exercícios findos em 31 de dezembro de 2019 e 2018</t>
  </si>
  <si>
    <t>Receita operacional líquida</t>
  </si>
  <si>
    <t>Custo dos serviços prestados</t>
  </si>
  <si>
    <t>Despesas operacionais</t>
  </si>
  <si>
    <t>Receitas e despesas financeiras líquidas</t>
  </si>
  <si>
    <t>Contribuição Social</t>
  </si>
  <si>
    <t>Imposto de renda</t>
  </si>
  <si>
    <t xml:space="preserve">Resultado antes das receitas (despesas) </t>
  </si>
  <si>
    <t>financeiras líquidas e impostos</t>
  </si>
  <si>
    <t>Reserva Legal (Nota 18.4)</t>
  </si>
  <si>
    <t>Juros sobre o capital próprio (Nota 18.5)</t>
  </si>
  <si>
    <t>Taxas Regulamentares</t>
  </si>
  <si>
    <t>Recursos líquidos utilizados nas atividades provenientes das atividades de financiamento</t>
  </si>
  <si>
    <t>Aumento (diminuição) do caixa e equivalentes de caixa</t>
  </si>
  <si>
    <t>Recursos líquidos provenientes das (utilizados nas) atividades operacionais</t>
  </si>
  <si>
    <t>Outros ativos circulantes (nota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</si>
</sst>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0000"/>
    <numFmt numFmtId="167" formatCode="#,##0.00&quot;d&quot;;#,##0.00&quot;c&quot;;#,##0.00\ "/>
    <numFmt numFmtId="168" formatCode="###,###,##0.00"/>
    <numFmt numFmtId="169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1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332">
    <xf numFmtId="0" fontId="0" fillId="0" borderId="0" xfId="0"/>
    <xf numFmtId="166" fontId="4" fillId="0" borderId="0" xfId="0" applyNumberFormat="1" applyFont="1" applyAlignment="1">
      <alignment horizontal="right" vertical="top"/>
    </xf>
    <xf numFmtId="0" fontId="9" fillId="0" borderId="0" xfId="3" applyFont="1" applyFill="1" applyBorder="1" applyAlignment="1"/>
    <xf numFmtId="0" fontId="9" fillId="0" borderId="0" xfId="2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12" fillId="0" borderId="0" xfId="2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2" applyFont="1" applyFill="1" applyBorder="1" applyAlignment="1">
      <alignment wrapText="1"/>
    </xf>
    <xf numFmtId="0" fontId="12" fillId="0" borderId="0" xfId="2" applyFont="1" applyFill="1" applyAlignment="1">
      <alignment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Border="1" applyAlignment="1">
      <alignment horizontal="right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3" fillId="0" borderId="0" xfId="3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 indent="1"/>
    </xf>
    <xf numFmtId="169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16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6" fillId="0" borderId="0" xfId="0" applyFont="1" applyFill="1" applyBorder="1" applyAlignment="1"/>
    <xf numFmtId="0" fontId="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9" fontId="3" fillId="0" borderId="0" xfId="1" applyNumberFormat="1" applyFont="1" applyFill="1" applyBorder="1" applyAlignment="1">
      <alignment horizontal="right"/>
    </xf>
    <xf numFmtId="43" fontId="3" fillId="0" borderId="0" xfId="1" applyFont="1" applyFill="1" applyAlignment="1"/>
    <xf numFmtId="43" fontId="12" fillId="0" borderId="0" xfId="1" applyFont="1" applyFill="1" applyAlignment="1"/>
    <xf numFmtId="0" fontId="1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69" fontId="3" fillId="0" borderId="0" xfId="1" applyNumberFormat="1" applyFont="1" applyFill="1" applyAlignment="1">
      <alignment horizontal="right"/>
    </xf>
    <xf numFmtId="169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16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 wrapText="1" indent="1"/>
    </xf>
    <xf numFmtId="0" fontId="10" fillId="0" borderId="0" xfId="0" applyFont="1" applyFill="1"/>
    <xf numFmtId="0" fontId="15" fillId="0" borderId="0" xfId="0" applyFont="1" applyFill="1" applyAlignment="1">
      <alignment horizontal="right" wrapText="1"/>
    </xf>
    <xf numFmtId="169" fontId="0" fillId="0" borderId="0" xfId="1" applyNumberFormat="1" applyFont="1"/>
    <xf numFmtId="4" fontId="0" fillId="0" borderId="0" xfId="0" applyNumberFormat="1"/>
    <xf numFmtId="3" fontId="0" fillId="0" borderId="0" xfId="0" applyNumberFormat="1"/>
    <xf numFmtId="169" fontId="0" fillId="0" borderId="0" xfId="0" applyNumberFormat="1"/>
    <xf numFmtId="167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43" fontId="0" fillId="0" borderId="0" xfId="1" applyFont="1"/>
    <xf numFmtId="43" fontId="0" fillId="0" borderId="0" xfId="0" applyNumberFormat="1"/>
    <xf numFmtId="4" fontId="0" fillId="4" borderId="0" xfId="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22" fontId="0" fillId="0" borderId="0" xfId="0" applyNumberFormat="1" applyAlignment="1">
      <alignment horizontal="right"/>
    </xf>
    <xf numFmtId="4" fontId="0" fillId="6" borderId="0" xfId="0" applyNumberFormat="1" applyFill="1"/>
    <xf numFmtId="4" fontId="0" fillId="7" borderId="0" xfId="0" applyNumberFormat="1" applyFill="1"/>
    <xf numFmtId="0" fontId="0" fillId="4" borderId="0" xfId="0" applyFill="1"/>
    <xf numFmtId="167" fontId="0" fillId="4" borderId="0" xfId="0" applyNumberFormat="1" applyFill="1"/>
    <xf numFmtId="0" fontId="0" fillId="8" borderId="0" xfId="0" applyFill="1"/>
    <xf numFmtId="167" fontId="0" fillId="8" borderId="0" xfId="0" applyNumberFormat="1" applyFill="1"/>
    <xf numFmtId="167" fontId="0" fillId="9" borderId="0" xfId="0" applyNumberFormat="1" applyFill="1"/>
    <xf numFmtId="169" fontId="15" fillId="0" borderId="0" xfId="1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0" fontId="10" fillId="0" borderId="0" xfId="0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14" fontId="12" fillId="0" borderId="0" xfId="2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9" fontId="3" fillId="0" borderId="0" xfId="1" applyNumberFormat="1" applyFont="1" applyFill="1" applyBorder="1" applyAlignment="1"/>
    <xf numFmtId="169" fontId="3" fillId="0" borderId="1" xfId="0" applyNumberFormat="1" applyFont="1" applyFill="1" applyBorder="1" applyAlignment="1"/>
    <xf numFmtId="3" fontId="3" fillId="0" borderId="0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 applyAlignment="1">
      <alignment horizontal="right" wrapText="1"/>
    </xf>
    <xf numFmtId="3" fontId="3" fillId="0" borderId="0" xfId="2" applyNumberFormat="1" applyFont="1" applyFill="1" applyAlignment="1">
      <alignment horizontal="right" wrapText="1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4" fontId="22" fillId="0" borderId="0" xfId="3" applyNumberFormat="1" applyFont="1" applyFill="1" applyBorder="1" applyAlignment="1">
      <alignment horizontal="right" wrapText="1"/>
    </xf>
    <xf numFmtId="0" fontId="18" fillId="0" borderId="0" xfId="0" applyFont="1"/>
    <xf numFmtId="0" fontId="16" fillId="0" borderId="0" xfId="0" applyFont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8" fillId="0" borderId="0" xfId="0" applyFont="1" applyFill="1" applyAlignment="1">
      <alignment wrapText="1"/>
    </xf>
    <xf numFmtId="3" fontId="18" fillId="0" borderId="0" xfId="0" applyNumberFormat="1" applyFont="1" applyAlignment="1">
      <alignment wrapText="1"/>
    </xf>
    <xf numFmtId="3" fontId="18" fillId="0" borderId="0" xfId="0" applyNumberFormat="1" applyFont="1" applyFill="1"/>
    <xf numFmtId="3" fontId="18" fillId="0" borderId="0" xfId="0" applyNumberFormat="1" applyFont="1"/>
    <xf numFmtId="3" fontId="18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wrapText="1"/>
    </xf>
    <xf numFmtId="3" fontId="18" fillId="0" borderId="0" xfId="0" applyNumberFormat="1" applyFont="1" applyFill="1" applyAlignment="1">
      <alignment horizontal="right" wrapText="1"/>
    </xf>
    <xf numFmtId="0" fontId="18" fillId="0" borderId="0" xfId="0" applyFont="1" applyFill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wrapText="1"/>
    </xf>
    <xf numFmtId="0" fontId="24" fillId="0" borderId="0" xfId="0" applyFont="1"/>
    <xf numFmtId="3" fontId="18" fillId="0" borderId="1" xfId="0" applyNumberFormat="1" applyFont="1" applyFill="1" applyBorder="1" applyAlignment="1">
      <alignment wrapText="1"/>
    </xf>
    <xf numFmtId="3" fontId="18" fillId="0" borderId="1" xfId="0" applyNumberFormat="1" applyFont="1" applyFill="1" applyBorder="1"/>
    <xf numFmtId="0" fontId="18" fillId="0" borderId="0" xfId="0" applyFont="1" applyFill="1" applyBorder="1" applyAlignment="1">
      <alignment horizontal="left" wrapText="1" indent="2"/>
    </xf>
    <xf numFmtId="0" fontId="18" fillId="0" borderId="0" xfId="0" applyFont="1" applyFill="1" applyBorder="1" applyAlignment="1">
      <alignment horizontal="right" wrapText="1" indent="2"/>
    </xf>
    <xf numFmtId="3" fontId="18" fillId="0" borderId="0" xfId="0" applyNumberFormat="1" applyFont="1" applyFill="1" applyBorder="1" applyAlignment="1">
      <alignment horizontal="left" wrapText="1" indent="2"/>
    </xf>
    <xf numFmtId="3" fontId="18" fillId="0" borderId="0" xfId="0" applyNumberFormat="1" applyFont="1" applyAlignment="1">
      <alignment horizontal="right"/>
    </xf>
    <xf numFmtId="3" fontId="18" fillId="0" borderId="1" xfId="0" applyNumberFormat="1" applyFont="1" applyBorder="1"/>
    <xf numFmtId="3" fontId="18" fillId="0" borderId="1" xfId="0" applyNumberFormat="1" applyFont="1" applyBorder="1" applyAlignment="1">
      <alignment horizontal="right" wrapText="1"/>
    </xf>
    <xf numFmtId="3" fontId="18" fillId="0" borderId="0" xfId="0" applyNumberFormat="1" applyFont="1" applyFill="1" applyBorder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wrapText="1"/>
    </xf>
    <xf numFmtId="3" fontId="18" fillId="0" borderId="0" xfId="0" applyNumberFormat="1" applyFont="1" applyBorder="1"/>
    <xf numFmtId="3" fontId="16" fillId="0" borderId="0" xfId="0" applyNumberFormat="1" applyFont="1" applyAlignment="1">
      <alignment horizontal="right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horizontal="left" wrapText="1" indent="2"/>
    </xf>
    <xf numFmtId="0" fontId="18" fillId="0" borderId="0" xfId="0" applyFont="1" applyAlignment="1">
      <alignment horizontal="right" wrapText="1" indent="2"/>
    </xf>
    <xf numFmtId="3" fontId="18" fillId="0" borderId="0" xfId="0" applyNumberFormat="1" applyFont="1" applyAlignment="1">
      <alignment horizontal="right" wrapText="1" indent="2"/>
    </xf>
    <xf numFmtId="3" fontId="18" fillId="0" borderId="1" xfId="0" applyNumberFormat="1" applyFont="1" applyBorder="1" applyAlignment="1">
      <alignment wrapText="1"/>
    </xf>
    <xf numFmtId="3" fontId="18" fillId="0" borderId="2" xfId="0" applyNumberFormat="1" applyFont="1" applyBorder="1" applyAlignment="1">
      <alignment wrapText="1"/>
    </xf>
    <xf numFmtId="3" fontId="18" fillId="0" borderId="2" xfId="0" applyNumberFormat="1" applyFont="1" applyBorder="1"/>
    <xf numFmtId="3" fontId="18" fillId="0" borderId="2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left" wrapText="1" indent="2"/>
    </xf>
    <xf numFmtId="0" fontId="18" fillId="0" borderId="0" xfId="0" applyFont="1" applyBorder="1" applyAlignment="1">
      <alignment horizontal="right" wrapText="1" indent="2"/>
    </xf>
    <xf numFmtId="164" fontId="18" fillId="0" borderId="0" xfId="0" applyNumberFormat="1" applyFont="1" applyAlignment="1">
      <alignment horizontal="left" wrapText="1" indent="2"/>
    </xf>
    <xf numFmtId="3" fontId="18" fillId="0" borderId="0" xfId="0" applyNumberFormat="1" applyFont="1" applyAlignment="1">
      <alignment horizontal="left" wrapText="1" indent="2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3" fillId="0" borderId="0" xfId="2" applyNumberFormat="1" applyFont="1" applyFill="1" applyAlignment="1">
      <alignment wrapText="1"/>
    </xf>
    <xf numFmtId="3" fontId="3" fillId="0" borderId="0" xfId="3" applyNumberFormat="1" applyFont="1" applyFill="1" applyBorder="1" applyAlignment="1">
      <alignment wrapText="1"/>
    </xf>
    <xf numFmtId="3" fontId="3" fillId="0" borderId="1" xfId="3" applyNumberFormat="1" applyFont="1" applyFill="1" applyBorder="1" applyAlignment="1">
      <alignment wrapText="1"/>
    </xf>
    <xf numFmtId="0" fontId="3" fillId="0" borderId="0" xfId="2" applyFont="1" applyFill="1" applyAlignment="1">
      <alignment horizontal="right" wrapText="1"/>
    </xf>
    <xf numFmtId="0" fontId="12" fillId="0" borderId="0" xfId="2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3" fontId="3" fillId="0" borderId="0" xfId="0" applyNumberFormat="1" applyFont="1" applyFill="1" applyBorder="1"/>
    <xf numFmtId="0" fontId="25" fillId="0" borderId="0" xfId="0" applyFont="1" applyFill="1" applyAlignment="1"/>
    <xf numFmtId="3" fontId="25" fillId="10" borderId="0" xfId="0" applyNumberFormat="1" applyFont="1" applyFill="1" applyAlignment="1">
      <alignment horizontal="right"/>
    </xf>
    <xf numFmtId="3" fontId="25" fillId="11" borderId="0" xfId="0" applyNumberFormat="1" applyFont="1" applyFill="1" applyAlignment="1"/>
    <xf numFmtId="0" fontId="12" fillId="0" borderId="0" xfId="3" applyFont="1" applyFill="1" applyBorder="1" applyAlignment="1">
      <alignment wrapText="1"/>
    </xf>
    <xf numFmtId="3" fontId="12" fillId="0" borderId="0" xfId="3" applyNumberFormat="1" applyFont="1" applyFill="1" applyBorder="1" applyAlignment="1">
      <alignment horizontal="right" wrapText="1"/>
    </xf>
    <xf numFmtId="3" fontId="12" fillId="0" borderId="1" xfId="3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wrapText="1"/>
    </xf>
    <xf numFmtId="14" fontId="12" fillId="0" borderId="4" xfId="2" applyNumberFormat="1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12" fillId="0" borderId="4" xfId="2" applyFont="1" applyFill="1" applyBorder="1" applyAlignment="1">
      <alignment wrapText="1"/>
    </xf>
    <xf numFmtId="14" fontId="12" fillId="0" borderId="4" xfId="2" applyNumberFormat="1" applyFont="1" applyFill="1" applyBorder="1" applyAlignment="1">
      <alignment horizontal="center" wrapText="1"/>
    </xf>
    <xf numFmtId="3" fontId="3" fillId="0" borderId="0" xfId="3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3" fontId="3" fillId="0" borderId="3" xfId="3" applyNumberFormat="1" applyFont="1" applyFill="1" applyBorder="1" applyAlignment="1">
      <alignment horizontal="right" wrapText="1"/>
    </xf>
    <xf numFmtId="0" fontId="3" fillId="0" borderId="3" xfId="3" applyFont="1" applyFill="1" applyBorder="1" applyAlignment="1">
      <alignment wrapText="1"/>
    </xf>
    <xf numFmtId="3" fontId="3" fillId="0" borderId="3" xfId="3" applyNumberFormat="1" applyFont="1" applyFill="1" applyBorder="1" applyAlignment="1">
      <alignment wrapText="1"/>
    </xf>
    <xf numFmtId="3" fontId="3" fillId="0" borderId="5" xfId="3" applyNumberFormat="1" applyFont="1" applyFill="1" applyBorder="1" applyAlignment="1">
      <alignment horizontal="right" wrapText="1"/>
    </xf>
    <xf numFmtId="0" fontId="3" fillId="0" borderId="5" xfId="3" applyFont="1" applyFill="1" applyBorder="1" applyAlignment="1">
      <alignment wrapText="1"/>
    </xf>
    <xf numFmtId="3" fontId="3" fillId="0" borderId="5" xfId="3" applyNumberFormat="1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/>
    <xf numFmtId="0" fontId="11" fillId="0" borderId="6" xfId="0" applyFont="1" applyFill="1" applyBorder="1" applyAlignment="1"/>
    <xf numFmtId="3" fontId="11" fillId="0" borderId="6" xfId="0" applyNumberFormat="1" applyFont="1" applyFill="1" applyBorder="1" applyAlignment="1"/>
    <xf numFmtId="0" fontId="12" fillId="0" borderId="1" xfId="2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9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164" fontId="3" fillId="0" borderId="5" xfId="0" applyNumberFormat="1" applyFont="1" applyFill="1" applyBorder="1" applyAlignment="1"/>
    <xf numFmtId="169" fontId="3" fillId="0" borderId="6" xfId="0" applyNumberFormat="1" applyFont="1" applyFill="1" applyBorder="1" applyAlignment="1"/>
    <xf numFmtId="0" fontId="3" fillId="0" borderId="6" xfId="0" applyFont="1" applyFill="1" applyBorder="1" applyAlignment="1"/>
    <xf numFmtId="3" fontId="3" fillId="0" borderId="0" xfId="2" applyNumberFormat="1" applyFont="1" applyFill="1" applyAlignment="1">
      <alignment horizontal="center"/>
    </xf>
    <xf numFmtId="0" fontId="26" fillId="0" borderId="0" xfId="0" applyFont="1" applyFill="1" applyAlignment="1"/>
    <xf numFmtId="0" fontId="27" fillId="0" borderId="0" xfId="0" applyFont="1" applyFill="1" applyAlignment="1"/>
    <xf numFmtId="0" fontId="12" fillId="0" borderId="0" xfId="2" applyFont="1" applyFill="1" applyBorder="1" applyAlignment="1">
      <alignment horizontal="center"/>
    </xf>
    <xf numFmtId="14" fontId="12" fillId="0" borderId="6" xfId="0" applyNumberFormat="1" applyFont="1" applyFill="1" applyBorder="1" applyAlignment="1">
      <alignment wrapText="1"/>
    </xf>
    <xf numFmtId="14" fontId="12" fillId="0" borderId="6" xfId="2" applyNumberFormat="1" applyFont="1" applyFill="1" applyBorder="1" applyAlignment="1"/>
    <xf numFmtId="0" fontId="12" fillId="0" borderId="6" xfId="2" applyFont="1" applyFill="1" applyBorder="1" applyAlignment="1"/>
    <xf numFmtId="0" fontId="12" fillId="0" borderId="6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28" fillId="0" borderId="0" xfId="0" applyFont="1" applyFill="1" applyAlignment="1"/>
    <xf numFmtId="0" fontId="29" fillId="0" borderId="0" xfId="0" applyFont="1" applyFill="1" applyAlignment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4" fontId="3" fillId="0" borderId="0" xfId="2" applyNumberFormat="1" applyFont="1" applyFill="1" applyBorder="1" applyAlignment="1">
      <alignment horizontal="center" wrapText="1"/>
    </xf>
    <xf numFmtId="0" fontId="12" fillId="0" borderId="0" xfId="3" applyFont="1" applyFill="1" applyBorder="1" applyAlignment="1">
      <alignment horizontal="center" wrapText="1"/>
    </xf>
    <xf numFmtId="3" fontId="12" fillId="0" borderId="0" xfId="2" applyNumberFormat="1" applyFont="1" applyFill="1" applyAlignment="1"/>
    <xf numFmtId="0" fontId="12" fillId="0" borderId="0" xfId="2" applyFont="1" applyFill="1" applyAlignment="1">
      <alignment horizontal="right" wrapText="1"/>
    </xf>
    <xf numFmtId="3" fontId="10" fillId="0" borderId="1" xfId="0" applyNumberFormat="1" applyFont="1" applyFill="1" applyBorder="1" applyAlignment="1">
      <alignment horizontal="right"/>
    </xf>
    <xf numFmtId="3" fontId="12" fillId="0" borderId="3" xfId="3" applyNumberFormat="1" applyFont="1" applyFill="1" applyBorder="1" applyAlignment="1">
      <alignment horizontal="right" wrapText="1"/>
    </xf>
    <xf numFmtId="3" fontId="12" fillId="0" borderId="5" xfId="3" applyNumberFormat="1" applyFont="1" applyFill="1" applyBorder="1" applyAlignment="1">
      <alignment horizontal="right" wrapText="1"/>
    </xf>
    <xf numFmtId="3" fontId="12" fillId="0" borderId="0" xfId="2" applyNumberFormat="1" applyFont="1" applyFill="1" applyAlignment="1">
      <alignment horizontal="right" wrapText="1"/>
    </xf>
    <xf numFmtId="165" fontId="10" fillId="0" borderId="6" xfId="0" applyNumberFormat="1" applyFont="1" applyFill="1" applyBorder="1" applyAlignment="1"/>
    <xf numFmtId="3" fontId="12" fillId="0" borderId="0" xfId="3" applyNumberFormat="1" applyFont="1" applyFill="1" applyBorder="1" applyAlignment="1">
      <alignment wrapText="1"/>
    </xf>
    <xf numFmtId="3" fontId="12" fillId="0" borderId="1" xfId="3" applyNumberFormat="1" applyFont="1" applyFill="1" applyBorder="1" applyAlignment="1">
      <alignment wrapText="1"/>
    </xf>
    <xf numFmtId="3" fontId="12" fillId="0" borderId="0" xfId="2" applyNumberFormat="1" applyFont="1" applyFill="1" applyAlignment="1">
      <alignment wrapText="1"/>
    </xf>
    <xf numFmtId="3" fontId="12" fillId="0" borderId="3" xfId="3" applyNumberFormat="1" applyFont="1" applyFill="1" applyBorder="1" applyAlignment="1">
      <alignment wrapText="1"/>
    </xf>
    <xf numFmtId="3" fontId="12" fillId="0" borderId="5" xfId="3" applyNumberFormat="1" applyFont="1" applyFill="1" applyBorder="1" applyAlignment="1">
      <alignment wrapText="1"/>
    </xf>
    <xf numFmtId="3" fontId="10" fillId="0" borderId="6" xfId="0" applyNumberFormat="1" applyFont="1" applyFill="1" applyBorder="1" applyAlignment="1"/>
    <xf numFmtId="0" fontId="9" fillId="0" borderId="0" xfId="0" applyFont="1" applyFill="1" applyBorder="1" applyAlignment="1"/>
    <xf numFmtId="164" fontId="12" fillId="0" borderId="0" xfId="1" applyNumberFormat="1" applyFont="1" applyFill="1" applyAlignment="1">
      <alignment horizontal="right"/>
    </xf>
    <xf numFmtId="3" fontId="12" fillId="0" borderId="5" xfId="0" applyNumberFormat="1" applyFont="1" applyFill="1" applyBorder="1" applyAlignment="1"/>
    <xf numFmtId="3" fontId="12" fillId="0" borderId="0" xfId="2" applyNumberFormat="1" applyFont="1" applyFill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164" fontId="12" fillId="0" borderId="0" xfId="2" applyNumberFormat="1" applyFont="1" applyFill="1" applyAlignment="1"/>
    <xf numFmtId="3" fontId="12" fillId="0" borderId="6" xfId="0" applyNumberFormat="1" applyFont="1" applyFill="1" applyBorder="1" applyAlignment="1"/>
    <xf numFmtId="169" fontId="12" fillId="0" borderId="0" xfId="0" applyNumberFormat="1" applyFont="1" applyFill="1" applyBorder="1" applyAlignment="1">
      <alignment horizontal="right"/>
    </xf>
    <xf numFmtId="169" fontId="12" fillId="0" borderId="5" xfId="0" applyNumberFormat="1" applyFont="1" applyFill="1" applyBorder="1" applyAlignment="1"/>
    <xf numFmtId="164" fontId="12" fillId="0" borderId="1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164" fontId="12" fillId="0" borderId="5" xfId="0" applyNumberFormat="1" applyFont="1" applyFill="1" applyBorder="1" applyAlignment="1"/>
    <xf numFmtId="169" fontId="12" fillId="0" borderId="6" xfId="0" applyNumberFormat="1" applyFont="1" applyFill="1" applyBorder="1" applyAlignment="1"/>
    <xf numFmtId="164" fontId="12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69" fontId="12" fillId="0" borderId="1" xfId="1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wrapText="1"/>
    </xf>
    <xf numFmtId="164" fontId="10" fillId="0" borderId="6" xfId="0" applyNumberFormat="1" applyFont="1" applyFill="1" applyBorder="1" applyAlignment="1">
      <alignment wrapText="1"/>
    </xf>
    <xf numFmtId="164" fontId="12" fillId="0" borderId="6" xfId="0" applyNumberFormat="1" applyFont="1" applyFill="1" applyBorder="1" applyAlignment="1">
      <alignment horizontal="right"/>
    </xf>
    <xf numFmtId="14" fontId="12" fillId="0" borderId="4" xfId="1" applyNumberFormat="1" applyFont="1" applyFill="1" applyBorder="1" applyAlignment="1">
      <alignment horizontal="right"/>
    </xf>
    <xf numFmtId="0" fontId="12" fillId="0" borderId="4" xfId="1" applyNumberFormat="1" applyFont="1" applyFill="1" applyBorder="1" applyAlignment="1">
      <alignment horizontal="right"/>
    </xf>
    <xf numFmtId="14" fontId="12" fillId="0" borderId="0" xfId="1" applyNumberFormat="1" applyFont="1" applyFill="1" applyBorder="1" applyAlignment="1">
      <alignment horizontal="right"/>
    </xf>
    <xf numFmtId="0" fontId="28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169" fontId="3" fillId="0" borderId="0" xfId="1" applyNumberFormat="1" applyFont="1" applyAlignment="1"/>
    <xf numFmtId="0" fontId="12" fillId="0" borderId="0" xfId="1" applyNumberFormat="1" applyFont="1" applyFill="1" applyBorder="1" applyAlignment="1"/>
    <xf numFmtId="0" fontId="25" fillId="0" borderId="0" xfId="1" applyNumberFormat="1" applyFont="1" applyFill="1" applyBorder="1" applyAlignment="1"/>
    <xf numFmtId="169" fontId="12" fillId="0" borderId="4" xfId="0" applyNumberFormat="1" applyFont="1" applyFill="1" applyBorder="1"/>
    <xf numFmtId="169" fontId="12" fillId="0" borderId="4" xfId="1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 applyAlignment="1"/>
    <xf numFmtId="0" fontId="3" fillId="0" borderId="0" xfId="0" applyFont="1" applyFill="1" applyAlignment="1">
      <alignment horizontal="center"/>
    </xf>
    <xf numFmtId="3" fontId="3" fillId="0" borderId="0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37" fontId="12" fillId="0" borderId="0" xfId="4" applyNumberFormat="1" applyFont="1" applyFill="1"/>
    <xf numFmtId="37" fontId="3" fillId="0" borderId="0" xfId="4" applyNumberFormat="1" applyFont="1" applyFill="1"/>
    <xf numFmtId="164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14" fontId="12" fillId="0" borderId="4" xfId="2" applyNumberFormat="1" applyFont="1" applyFill="1" applyBorder="1" applyAlignment="1"/>
    <xf numFmtId="0" fontId="12" fillId="0" borderId="4" xfId="2" applyFont="1" applyFill="1" applyBorder="1" applyAlignment="1"/>
    <xf numFmtId="164" fontId="1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64" fontId="12" fillId="0" borderId="0" xfId="0" applyNumberFormat="1" applyFont="1" applyFill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164" fontId="12" fillId="0" borderId="3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/>
    <xf numFmtId="3" fontId="12" fillId="0" borderId="0" xfId="0" applyNumberFormat="1" applyFont="1" applyFill="1" applyAlignment="1"/>
    <xf numFmtId="3" fontId="12" fillId="0" borderId="4" xfId="0" applyNumberFormat="1" applyFont="1" applyFill="1" applyBorder="1" applyAlignment="1"/>
    <xf numFmtId="164" fontId="12" fillId="0" borderId="4" xfId="0" applyNumberFormat="1" applyFont="1" applyFill="1" applyBorder="1" applyAlignment="1"/>
    <xf numFmtId="3" fontId="12" fillId="0" borderId="4" xfId="0" applyNumberFormat="1" applyFont="1" applyFill="1" applyBorder="1" applyAlignment="1">
      <alignment horizontal="right"/>
    </xf>
    <xf numFmtId="0" fontId="12" fillId="0" borderId="1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7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167" fontId="7" fillId="5" borderId="0" xfId="0" applyNumberFormat="1" applyFont="1" applyFill="1" applyAlignment="1">
      <alignment horizontal="right" vertical="top"/>
    </xf>
    <xf numFmtId="167" fontId="4" fillId="4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right" vertical="top" wrapText="1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right" vertical="top"/>
    </xf>
    <xf numFmtId="0" fontId="7" fillId="8" borderId="0" xfId="0" applyFont="1" applyFill="1" applyAlignment="1">
      <alignment horizontal="left" vertical="top" wrapText="1"/>
    </xf>
    <xf numFmtId="167" fontId="7" fillId="8" borderId="0" xfId="0" applyNumberFormat="1" applyFont="1" applyFill="1" applyAlignment="1">
      <alignment horizontal="right" vertical="top"/>
    </xf>
    <xf numFmtId="4" fontId="7" fillId="8" borderId="0" xfId="0" applyNumberFormat="1" applyFont="1" applyFill="1" applyAlignment="1">
      <alignment horizontal="right" vertical="top"/>
    </xf>
    <xf numFmtId="0" fontId="7" fillId="4" borderId="0" xfId="0" applyFont="1" applyFill="1" applyAlignment="1">
      <alignment horizontal="left" vertical="top" wrapText="1"/>
    </xf>
    <xf numFmtId="167" fontId="7" fillId="4" borderId="0" xfId="0" applyNumberFormat="1" applyFont="1" applyFill="1" applyAlignment="1">
      <alignment horizontal="right" vertical="top"/>
    </xf>
    <xf numFmtId="4" fontId="7" fillId="4" borderId="0" xfId="0" applyNumberFormat="1" applyFont="1" applyFill="1" applyAlignment="1">
      <alignment horizontal="right" vertical="top"/>
    </xf>
  </cellXfs>
  <cellStyles count="5">
    <cellStyle name="Normal" xfId="0" builtinId="0"/>
    <cellStyle name="Normal 2" xfId="3"/>
    <cellStyle name="Normal 4" xfId="4"/>
    <cellStyle name="Normal_Novo Balanço Patrimonial_1" xfId="2"/>
    <cellStyle name="Vírgula" xfId="1" builtinId="3"/>
  </cellStyles>
  <dxfs count="0"/>
  <tableStyles count="0" defaultTableStyle="TableStyleMedium9" defaultPivotStyle="PivotStyleLight16"/>
  <colors>
    <mruColors>
      <color rgb="FFFFCCFF"/>
      <color rgb="FF33CCCC"/>
      <color rgb="FFFF99FF"/>
      <color rgb="FFFF00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219075</xdr:colOff>
      <xdr:row>26</xdr:row>
      <xdr:rowOff>95250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5347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0</xdr:rowOff>
    </xdr:from>
    <xdr:to>
      <xdr:col>0</xdr:col>
      <xdr:colOff>2705100</xdr:colOff>
      <xdr:row>28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" y="7010400"/>
          <a:ext cx="2486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7</xdr:col>
      <xdr:colOff>2924175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7650" y="5842000"/>
          <a:ext cx="92561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  <xdr:twoCellAnchor>
    <xdr:from>
      <xdr:col>0</xdr:col>
      <xdr:colOff>219075</xdr:colOff>
      <xdr:row>26</xdr:row>
      <xdr:rowOff>0</xdr:rowOff>
    </xdr:from>
    <xdr:to>
      <xdr:col>0</xdr:col>
      <xdr:colOff>2705100</xdr:colOff>
      <xdr:row>26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3825" y="6029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Misael de Mendonça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Diretor</a:t>
          </a:r>
        </a:p>
      </xdr:txBody>
    </xdr:sp>
    <xdr:clientData/>
  </xdr:twoCellAnchor>
  <xdr:twoCellAnchor>
    <xdr:from>
      <xdr:col>7</xdr:col>
      <xdr:colOff>2924175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857875" y="6029325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Sandra Cristina Bertozzi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Contadora - CRC-MG-090512/O-2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SUS\Desktop\BALAN&#199;O%202017\PAC%20SOCIETARIA%202017\QUADROS%20BALAN&#199;O%20DE%202017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ntos%20antigos\Auditorias\2015%20-%20Bez\Consolida&#231;&#227;o%20de%20Balan&#231;os\DME%20QUADROS%20COM%20BALAN&#199;O%202015%20v05-03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DMPL"/>
      <sheetName val="DVA"/>
      <sheetName val="DRA"/>
      <sheetName val="DFC"/>
      <sheetName val="BALANCETE DEZ-2017"/>
      <sheetName val="CONTA 6 - 2017"/>
      <sheetName val="BALANCETE DEZ-2016"/>
      <sheetName val="DESPESAS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G4">
            <v>71386418.700000003</v>
          </cell>
        </row>
        <row r="114">
          <cell r="G114">
            <v>25077654.969999999</v>
          </cell>
        </row>
        <row r="198">
          <cell r="G198">
            <v>7233428.1100000003</v>
          </cell>
        </row>
        <row r="207">
          <cell r="G207">
            <v>1299024.27</v>
          </cell>
        </row>
        <row r="213">
          <cell r="G213">
            <v>1719237.03</v>
          </cell>
        </row>
        <row r="229">
          <cell r="G229">
            <v>1546622.07</v>
          </cell>
        </row>
        <row r="242">
          <cell r="G242">
            <v>29336300.75</v>
          </cell>
        </row>
        <row r="274">
          <cell r="G274">
            <v>310404.33</v>
          </cell>
        </row>
        <row r="280">
          <cell r="G280">
            <v>4310552.96</v>
          </cell>
        </row>
        <row r="416">
          <cell r="G416">
            <v>2734372.95</v>
          </cell>
        </row>
        <row r="437">
          <cell r="G437">
            <v>1231132.95</v>
          </cell>
        </row>
        <row r="447">
          <cell r="G447">
            <v>8762909.2200000007</v>
          </cell>
        </row>
        <row r="456">
          <cell r="G456">
            <v>9683029</v>
          </cell>
        </row>
        <row r="465">
          <cell r="G465">
            <v>401793.61</v>
          </cell>
        </row>
        <row r="467">
          <cell r="G467">
            <v>10223984.27</v>
          </cell>
        </row>
        <row r="469">
          <cell r="G469">
            <v>2844214.79</v>
          </cell>
        </row>
        <row r="473">
          <cell r="G473">
            <v>6622264</v>
          </cell>
        </row>
        <row r="474">
          <cell r="G474">
            <v>57824155.020000003</v>
          </cell>
        </row>
        <row r="519">
          <cell r="G519">
            <v>241366.51</v>
          </cell>
        </row>
        <row r="556">
          <cell r="G556">
            <v>6305929.79</v>
          </cell>
        </row>
        <row r="565">
          <cell r="G565">
            <v>196495.17</v>
          </cell>
        </row>
        <row r="567">
          <cell r="G567">
            <v>9986078.9199999999</v>
          </cell>
        </row>
        <row r="569">
          <cell r="G569">
            <v>37935.68</v>
          </cell>
        </row>
        <row r="600">
          <cell r="G600">
            <v>50778.9</v>
          </cell>
        </row>
        <row r="617">
          <cell r="G617">
            <v>139194645.12</v>
          </cell>
        </row>
        <row r="678">
          <cell r="G678">
            <v>-9295006.8499999996</v>
          </cell>
        </row>
        <row r="944">
          <cell r="G944">
            <v>-686.61</v>
          </cell>
        </row>
        <row r="964">
          <cell r="G964">
            <v>-1382440.17</v>
          </cell>
        </row>
        <row r="965">
          <cell r="G965">
            <v>-460813.38</v>
          </cell>
        </row>
        <row r="966">
          <cell r="G966">
            <v>-523950.28</v>
          </cell>
        </row>
        <row r="967">
          <cell r="G967">
            <v>-147289.43</v>
          </cell>
        </row>
        <row r="968">
          <cell r="G968">
            <v>-404852.31</v>
          </cell>
        </row>
        <row r="971">
          <cell r="G971">
            <v>-43.16</v>
          </cell>
        </row>
        <row r="976">
          <cell r="G976">
            <v>-2079.5700000000002</v>
          </cell>
        </row>
        <row r="979">
          <cell r="G979">
            <v>-6996163.9800000004</v>
          </cell>
        </row>
        <row r="1011">
          <cell r="G1011">
            <v>-1985396.87</v>
          </cell>
        </row>
        <row r="1022">
          <cell r="G1022">
            <v>-2272042.5299999998</v>
          </cell>
        </row>
        <row r="1029">
          <cell r="G1029">
            <v>-2612575.71</v>
          </cell>
        </row>
        <row r="1032">
          <cell r="G1032">
            <v>-1898380.77</v>
          </cell>
        </row>
        <row r="1034">
          <cell r="G1034">
            <v>-25815.93</v>
          </cell>
        </row>
        <row r="1037">
          <cell r="G1037">
            <v>-120088.96000000001</v>
          </cell>
        </row>
        <row r="1040">
          <cell r="G1040">
            <v>-1067223.83</v>
          </cell>
        </row>
        <row r="1049">
          <cell r="G1049">
            <v>-36954347.18</v>
          </cell>
        </row>
        <row r="1093">
          <cell r="G1093">
            <v>-4834314.41</v>
          </cell>
        </row>
        <row r="1142">
          <cell r="G1142">
            <v>-38729666.619999997</v>
          </cell>
        </row>
        <row r="1149">
          <cell r="G1149">
            <v>-7786106.4900000002</v>
          </cell>
        </row>
        <row r="1200">
          <cell r="G1200">
            <v>-222949828.33000001</v>
          </cell>
        </row>
        <row r="1201">
          <cell r="G1201">
            <v>-22783107.109999999</v>
          </cell>
        </row>
        <row r="1211">
          <cell r="G1211">
            <v>-268034</v>
          </cell>
        </row>
        <row r="1215">
          <cell r="G1215">
            <v>-6984570.1399999997</v>
          </cell>
        </row>
        <row r="1218">
          <cell r="G1218">
            <v>-99842.47</v>
          </cell>
        </row>
        <row r="1221">
          <cell r="G1221">
            <v>1384698.89</v>
          </cell>
        </row>
        <row r="1262">
          <cell r="G1262">
            <v>-10042324.939999999</v>
          </cell>
        </row>
        <row r="4281">
          <cell r="G4281">
            <v>234521.97</v>
          </cell>
        </row>
      </sheetData>
      <sheetData sheetId="7" refreshError="1"/>
      <sheetData sheetId="8">
        <row r="4">
          <cell r="G4">
            <v>73020044.359999999</v>
          </cell>
        </row>
        <row r="94">
          <cell r="G94">
            <v>29036675.829999998</v>
          </cell>
        </row>
        <row r="181">
          <cell r="G181">
            <v>4283509.6500000004</v>
          </cell>
        </row>
        <row r="190">
          <cell r="G190">
            <v>2440095.98</v>
          </cell>
        </row>
        <row r="197">
          <cell r="G197">
            <v>1708927.9</v>
          </cell>
        </row>
        <row r="223">
          <cell r="G223">
            <v>1573607.27</v>
          </cell>
        </row>
        <row r="236">
          <cell r="G236">
            <v>6315366.3799999999</v>
          </cell>
        </row>
        <row r="266">
          <cell r="G266">
            <v>291508.46999999997</v>
          </cell>
        </row>
        <row r="405">
          <cell r="G405">
            <v>2886604.14</v>
          </cell>
        </row>
        <row r="450">
          <cell r="G450">
            <v>2696759.14</v>
          </cell>
        </row>
        <row r="453">
          <cell r="G453">
            <v>4231349</v>
          </cell>
        </row>
        <row r="666">
          <cell r="G666">
            <v>-6819016.0800000001</v>
          </cell>
        </row>
        <row r="952">
          <cell r="G952">
            <v>-686.61</v>
          </cell>
        </row>
        <row r="960">
          <cell r="G960">
            <v>0</v>
          </cell>
        </row>
        <row r="962">
          <cell r="G962">
            <v>0</v>
          </cell>
        </row>
        <row r="963">
          <cell r="G963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6">
          <cell r="G976">
            <v>-435213.52</v>
          </cell>
        </row>
        <row r="979">
          <cell r="G979">
            <v>-13.61</v>
          </cell>
        </row>
        <row r="985">
          <cell r="G985">
            <v>-46.78</v>
          </cell>
        </row>
        <row r="1026">
          <cell r="G1026">
            <v>-2680903.3199999998</v>
          </cell>
        </row>
        <row r="1033">
          <cell r="G1033">
            <v>-3395920.06</v>
          </cell>
        </row>
        <row r="1036">
          <cell r="G1036">
            <v>-1339979.76</v>
          </cell>
        </row>
        <row r="1038">
          <cell r="G1038">
            <v>-26315.67</v>
          </cell>
        </row>
        <row r="1041">
          <cell r="G1041">
            <v>-259521.91</v>
          </cell>
        </row>
        <row r="1044">
          <cell r="G1044">
            <v>-21584.49</v>
          </cell>
        </row>
        <row r="1051">
          <cell r="G1051">
            <v>-32981163.879999999</v>
          </cell>
        </row>
        <row r="1074">
          <cell r="G1074">
            <v>-5267261.58</v>
          </cell>
        </row>
        <row r="1120">
          <cell r="G1120">
            <v>-26270401.66</v>
          </cell>
        </row>
        <row r="1184">
          <cell r="G1184">
            <v>-222949828.33000001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Resultado"/>
      <sheetName val="DMPL"/>
      <sheetName val="DMPL Consolidada"/>
      <sheetName val="DFC"/>
      <sheetName val="DRA"/>
      <sheetName val="balancete 12-2015"/>
      <sheetName val="balancete c. reserv. e divi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75">
          <cell r="AP275">
            <v>2170751.2599999998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81"/>
  <sheetViews>
    <sheetView showGridLines="0" zoomScale="80" zoomScaleNormal="80" zoomScaleSheetLayoutView="100" workbookViewId="0">
      <selection activeCell="V40" sqref="V40"/>
    </sheetView>
  </sheetViews>
  <sheetFormatPr defaultRowHeight="12.75" x14ac:dyDescent="0.2"/>
  <cols>
    <col min="1" max="3" width="2" style="6" customWidth="1"/>
    <col min="4" max="4" width="44.5703125" style="14" customWidth="1"/>
    <col min="5" max="5" width="10.42578125" style="188" customWidth="1"/>
    <col min="6" max="6" width="10.85546875" style="16" bestFit="1" customWidth="1"/>
    <col min="7" max="7" width="10.85546875" style="14" bestFit="1" customWidth="1"/>
    <col min="8" max="8" width="3.7109375" style="24" customWidth="1"/>
    <col min="9" max="9" width="10.85546875" style="16" bestFit="1" customWidth="1"/>
    <col min="10" max="10" width="3.42578125" style="14" customWidth="1"/>
    <col min="11" max="11" width="10.85546875" style="14" bestFit="1" customWidth="1"/>
    <col min="12" max="12" width="2.7109375" style="14" customWidth="1"/>
    <col min="13" max="15" width="2" style="6" customWidth="1"/>
    <col min="16" max="16" width="33.85546875" style="14" customWidth="1"/>
    <col min="17" max="17" width="6.7109375" style="6" bestFit="1" customWidth="1"/>
    <col min="18" max="18" width="10.85546875" style="10" bestFit="1" customWidth="1"/>
    <col min="19" max="19" width="13" style="6" bestFit="1" customWidth="1"/>
    <col min="20" max="20" width="2.7109375" style="58" customWidth="1"/>
    <col min="21" max="21" width="13.5703125" style="10" bestFit="1" customWidth="1"/>
    <col min="22" max="22" width="13.5703125" style="6" bestFit="1" customWidth="1"/>
    <col min="23" max="222" width="9.140625" style="14"/>
    <col min="223" max="223" width="0" style="14" hidden="1" customWidth="1"/>
    <col min="224" max="224" width="66.42578125" style="14" customWidth="1"/>
    <col min="225" max="225" width="1.5703125" style="14" customWidth="1"/>
    <col min="226" max="226" width="13.85546875" style="14" customWidth="1"/>
    <col min="227" max="227" width="1.7109375" style="14" customWidth="1"/>
    <col min="228" max="228" width="11.85546875" style="14" customWidth="1"/>
    <col min="229" max="229" width="1.5703125" style="14" customWidth="1"/>
    <col min="230" max="230" width="9.140625" style="14" customWidth="1"/>
    <col min="231" max="231" width="2.7109375" style="14" customWidth="1"/>
    <col min="232" max="232" width="10.7109375" style="14" customWidth="1"/>
    <col min="233" max="233" width="9.7109375" style="14" customWidth="1"/>
    <col min="234" max="234" width="3.28515625" style="14" customWidth="1"/>
    <col min="235" max="235" width="13.28515625" style="14" customWidth="1"/>
    <col min="236" max="236" width="0" style="14" hidden="1" customWidth="1"/>
    <col min="237" max="237" width="14.140625" style="14" customWidth="1"/>
    <col min="238" max="238" width="14.7109375" style="14" customWidth="1"/>
    <col min="239" max="239" width="14.28515625" style="14" customWidth="1"/>
    <col min="240" max="240" width="10.42578125" style="14" customWidth="1"/>
    <col min="241" max="241" width="9.140625" style="14" customWidth="1"/>
    <col min="242" max="242" width="13.85546875" style="14" bestFit="1" customWidth="1"/>
    <col min="243" max="244" width="0" style="14" hidden="1" customWidth="1"/>
    <col min="245" max="245" width="9.140625" style="14" customWidth="1"/>
    <col min="246" max="478" width="9.140625" style="14"/>
    <col min="479" max="479" width="0" style="14" hidden="1" customWidth="1"/>
    <col min="480" max="480" width="66.42578125" style="14" customWidth="1"/>
    <col min="481" max="481" width="1.5703125" style="14" customWidth="1"/>
    <col min="482" max="482" width="13.85546875" style="14" customWidth="1"/>
    <col min="483" max="483" width="1.7109375" style="14" customWidth="1"/>
    <col min="484" max="484" width="11.85546875" style="14" customWidth="1"/>
    <col min="485" max="485" width="1.5703125" style="14" customWidth="1"/>
    <col min="486" max="486" width="9.140625" style="14" customWidth="1"/>
    <col min="487" max="487" width="2.7109375" style="14" customWidth="1"/>
    <col min="488" max="488" width="10.7109375" style="14" customWidth="1"/>
    <col min="489" max="489" width="9.7109375" style="14" customWidth="1"/>
    <col min="490" max="490" width="3.28515625" style="14" customWidth="1"/>
    <col min="491" max="491" width="13.28515625" style="14" customWidth="1"/>
    <col min="492" max="492" width="0" style="14" hidden="1" customWidth="1"/>
    <col min="493" max="493" width="14.140625" style="14" customWidth="1"/>
    <col min="494" max="494" width="14.7109375" style="14" customWidth="1"/>
    <col min="495" max="495" width="14.28515625" style="14" customWidth="1"/>
    <col min="496" max="496" width="10.42578125" style="14" customWidth="1"/>
    <col min="497" max="497" width="9.140625" style="14" customWidth="1"/>
    <col min="498" max="498" width="13.85546875" style="14" bestFit="1" customWidth="1"/>
    <col min="499" max="500" width="0" style="14" hidden="1" customWidth="1"/>
    <col min="501" max="501" width="9.140625" style="14" customWidth="1"/>
    <col min="502" max="734" width="9.140625" style="14"/>
    <col min="735" max="735" width="0" style="14" hidden="1" customWidth="1"/>
    <col min="736" max="736" width="66.42578125" style="14" customWidth="1"/>
    <col min="737" max="737" width="1.5703125" style="14" customWidth="1"/>
    <col min="738" max="738" width="13.85546875" style="14" customWidth="1"/>
    <col min="739" max="739" width="1.7109375" style="14" customWidth="1"/>
    <col min="740" max="740" width="11.85546875" style="14" customWidth="1"/>
    <col min="741" max="741" width="1.5703125" style="14" customWidth="1"/>
    <col min="742" max="742" width="9.140625" style="14" customWidth="1"/>
    <col min="743" max="743" width="2.7109375" style="14" customWidth="1"/>
    <col min="744" max="744" width="10.7109375" style="14" customWidth="1"/>
    <col min="745" max="745" width="9.7109375" style="14" customWidth="1"/>
    <col min="746" max="746" width="3.28515625" style="14" customWidth="1"/>
    <col min="747" max="747" width="13.28515625" style="14" customWidth="1"/>
    <col min="748" max="748" width="0" style="14" hidden="1" customWidth="1"/>
    <col min="749" max="749" width="14.140625" style="14" customWidth="1"/>
    <col min="750" max="750" width="14.7109375" style="14" customWidth="1"/>
    <col min="751" max="751" width="14.28515625" style="14" customWidth="1"/>
    <col min="752" max="752" width="10.42578125" style="14" customWidth="1"/>
    <col min="753" max="753" width="9.140625" style="14" customWidth="1"/>
    <col min="754" max="754" width="13.85546875" style="14" bestFit="1" customWidth="1"/>
    <col min="755" max="756" width="0" style="14" hidden="1" customWidth="1"/>
    <col min="757" max="757" width="9.140625" style="14" customWidth="1"/>
    <col min="758" max="990" width="9.140625" style="14"/>
    <col min="991" max="991" width="0" style="14" hidden="1" customWidth="1"/>
    <col min="992" max="992" width="66.42578125" style="14" customWidth="1"/>
    <col min="993" max="993" width="1.5703125" style="14" customWidth="1"/>
    <col min="994" max="994" width="13.85546875" style="14" customWidth="1"/>
    <col min="995" max="995" width="1.7109375" style="14" customWidth="1"/>
    <col min="996" max="996" width="11.85546875" style="14" customWidth="1"/>
    <col min="997" max="997" width="1.5703125" style="14" customWidth="1"/>
    <col min="998" max="998" width="9.140625" style="14" customWidth="1"/>
    <col min="999" max="999" width="2.7109375" style="14" customWidth="1"/>
    <col min="1000" max="1000" width="10.7109375" style="14" customWidth="1"/>
    <col min="1001" max="1001" width="9.7109375" style="14" customWidth="1"/>
    <col min="1002" max="1002" width="3.28515625" style="14" customWidth="1"/>
    <col min="1003" max="1003" width="13.28515625" style="14" customWidth="1"/>
    <col min="1004" max="1004" width="0" style="14" hidden="1" customWidth="1"/>
    <col min="1005" max="1005" width="14.140625" style="14" customWidth="1"/>
    <col min="1006" max="1006" width="14.7109375" style="14" customWidth="1"/>
    <col min="1007" max="1007" width="14.28515625" style="14" customWidth="1"/>
    <col min="1008" max="1008" width="10.42578125" style="14" customWidth="1"/>
    <col min="1009" max="1009" width="9.140625" style="14" customWidth="1"/>
    <col min="1010" max="1010" width="13.85546875" style="14" bestFit="1" customWidth="1"/>
    <col min="1011" max="1012" width="0" style="14" hidden="1" customWidth="1"/>
    <col min="1013" max="1013" width="9.140625" style="14" customWidth="1"/>
    <col min="1014" max="1246" width="9.140625" style="14"/>
    <col min="1247" max="1247" width="0" style="14" hidden="1" customWidth="1"/>
    <col min="1248" max="1248" width="66.42578125" style="14" customWidth="1"/>
    <col min="1249" max="1249" width="1.5703125" style="14" customWidth="1"/>
    <col min="1250" max="1250" width="13.85546875" style="14" customWidth="1"/>
    <col min="1251" max="1251" width="1.7109375" style="14" customWidth="1"/>
    <col min="1252" max="1252" width="11.85546875" style="14" customWidth="1"/>
    <col min="1253" max="1253" width="1.5703125" style="14" customWidth="1"/>
    <col min="1254" max="1254" width="9.140625" style="14" customWidth="1"/>
    <col min="1255" max="1255" width="2.7109375" style="14" customWidth="1"/>
    <col min="1256" max="1256" width="10.7109375" style="14" customWidth="1"/>
    <col min="1257" max="1257" width="9.7109375" style="14" customWidth="1"/>
    <col min="1258" max="1258" width="3.28515625" style="14" customWidth="1"/>
    <col min="1259" max="1259" width="13.28515625" style="14" customWidth="1"/>
    <col min="1260" max="1260" width="0" style="14" hidden="1" customWidth="1"/>
    <col min="1261" max="1261" width="14.140625" style="14" customWidth="1"/>
    <col min="1262" max="1262" width="14.7109375" style="14" customWidth="1"/>
    <col min="1263" max="1263" width="14.28515625" style="14" customWidth="1"/>
    <col min="1264" max="1264" width="10.42578125" style="14" customWidth="1"/>
    <col min="1265" max="1265" width="9.140625" style="14" customWidth="1"/>
    <col min="1266" max="1266" width="13.85546875" style="14" bestFit="1" customWidth="1"/>
    <col min="1267" max="1268" width="0" style="14" hidden="1" customWidth="1"/>
    <col min="1269" max="1269" width="9.140625" style="14" customWidth="1"/>
    <col min="1270" max="1502" width="9.140625" style="14"/>
    <col min="1503" max="1503" width="0" style="14" hidden="1" customWidth="1"/>
    <col min="1504" max="1504" width="66.42578125" style="14" customWidth="1"/>
    <col min="1505" max="1505" width="1.5703125" style="14" customWidth="1"/>
    <col min="1506" max="1506" width="13.85546875" style="14" customWidth="1"/>
    <col min="1507" max="1507" width="1.7109375" style="14" customWidth="1"/>
    <col min="1508" max="1508" width="11.85546875" style="14" customWidth="1"/>
    <col min="1509" max="1509" width="1.5703125" style="14" customWidth="1"/>
    <col min="1510" max="1510" width="9.140625" style="14" customWidth="1"/>
    <col min="1511" max="1511" width="2.7109375" style="14" customWidth="1"/>
    <col min="1512" max="1512" width="10.7109375" style="14" customWidth="1"/>
    <col min="1513" max="1513" width="9.7109375" style="14" customWidth="1"/>
    <col min="1514" max="1514" width="3.28515625" style="14" customWidth="1"/>
    <col min="1515" max="1515" width="13.28515625" style="14" customWidth="1"/>
    <col min="1516" max="1516" width="0" style="14" hidden="1" customWidth="1"/>
    <col min="1517" max="1517" width="14.140625" style="14" customWidth="1"/>
    <col min="1518" max="1518" width="14.7109375" style="14" customWidth="1"/>
    <col min="1519" max="1519" width="14.28515625" style="14" customWidth="1"/>
    <col min="1520" max="1520" width="10.42578125" style="14" customWidth="1"/>
    <col min="1521" max="1521" width="9.140625" style="14" customWidth="1"/>
    <col min="1522" max="1522" width="13.85546875" style="14" bestFit="1" customWidth="1"/>
    <col min="1523" max="1524" width="0" style="14" hidden="1" customWidth="1"/>
    <col min="1525" max="1525" width="9.140625" style="14" customWidth="1"/>
    <col min="1526" max="1758" width="9.140625" style="14"/>
    <col min="1759" max="1759" width="0" style="14" hidden="1" customWidth="1"/>
    <col min="1760" max="1760" width="66.42578125" style="14" customWidth="1"/>
    <col min="1761" max="1761" width="1.5703125" style="14" customWidth="1"/>
    <col min="1762" max="1762" width="13.85546875" style="14" customWidth="1"/>
    <col min="1763" max="1763" width="1.7109375" style="14" customWidth="1"/>
    <col min="1764" max="1764" width="11.85546875" style="14" customWidth="1"/>
    <col min="1765" max="1765" width="1.5703125" style="14" customWidth="1"/>
    <col min="1766" max="1766" width="9.140625" style="14" customWidth="1"/>
    <col min="1767" max="1767" width="2.7109375" style="14" customWidth="1"/>
    <col min="1768" max="1768" width="10.7109375" style="14" customWidth="1"/>
    <col min="1769" max="1769" width="9.7109375" style="14" customWidth="1"/>
    <col min="1770" max="1770" width="3.28515625" style="14" customWidth="1"/>
    <col min="1771" max="1771" width="13.28515625" style="14" customWidth="1"/>
    <col min="1772" max="1772" width="0" style="14" hidden="1" customWidth="1"/>
    <col min="1773" max="1773" width="14.140625" style="14" customWidth="1"/>
    <col min="1774" max="1774" width="14.7109375" style="14" customWidth="1"/>
    <col min="1775" max="1775" width="14.28515625" style="14" customWidth="1"/>
    <col min="1776" max="1776" width="10.42578125" style="14" customWidth="1"/>
    <col min="1777" max="1777" width="9.140625" style="14" customWidth="1"/>
    <col min="1778" max="1778" width="13.85546875" style="14" bestFit="1" customWidth="1"/>
    <col min="1779" max="1780" width="0" style="14" hidden="1" customWidth="1"/>
    <col min="1781" max="1781" width="9.140625" style="14" customWidth="1"/>
    <col min="1782" max="2014" width="9.140625" style="14"/>
    <col min="2015" max="2015" width="0" style="14" hidden="1" customWidth="1"/>
    <col min="2016" max="2016" width="66.42578125" style="14" customWidth="1"/>
    <col min="2017" max="2017" width="1.5703125" style="14" customWidth="1"/>
    <col min="2018" max="2018" width="13.85546875" style="14" customWidth="1"/>
    <col min="2019" max="2019" width="1.7109375" style="14" customWidth="1"/>
    <col min="2020" max="2020" width="11.85546875" style="14" customWidth="1"/>
    <col min="2021" max="2021" width="1.5703125" style="14" customWidth="1"/>
    <col min="2022" max="2022" width="9.140625" style="14" customWidth="1"/>
    <col min="2023" max="2023" width="2.7109375" style="14" customWidth="1"/>
    <col min="2024" max="2024" width="10.7109375" style="14" customWidth="1"/>
    <col min="2025" max="2025" width="9.7109375" style="14" customWidth="1"/>
    <col min="2026" max="2026" width="3.28515625" style="14" customWidth="1"/>
    <col min="2027" max="2027" width="13.28515625" style="14" customWidth="1"/>
    <col min="2028" max="2028" width="0" style="14" hidden="1" customWidth="1"/>
    <col min="2029" max="2029" width="14.140625" style="14" customWidth="1"/>
    <col min="2030" max="2030" width="14.7109375" style="14" customWidth="1"/>
    <col min="2031" max="2031" width="14.28515625" style="14" customWidth="1"/>
    <col min="2032" max="2032" width="10.42578125" style="14" customWidth="1"/>
    <col min="2033" max="2033" width="9.140625" style="14" customWidth="1"/>
    <col min="2034" max="2034" width="13.85546875" style="14" bestFit="1" customWidth="1"/>
    <col min="2035" max="2036" width="0" style="14" hidden="1" customWidth="1"/>
    <col min="2037" max="2037" width="9.140625" style="14" customWidth="1"/>
    <col min="2038" max="2270" width="9.140625" style="14"/>
    <col min="2271" max="2271" width="0" style="14" hidden="1" customWidth="1"/>
    <col min="2272" max="2272" width="66.42578125" style="14" customWidth="1"/>
    <col min="2273" max="2273" width="1.5703125" style="14" customWidth="1"/>
    <col min="2274" max="2274" width="13.85546875" style="14" customWidth="1"/>
    <col min="2275" max="2275" width="1.7109375" style="14" customWidth="1"/>
    <col min="2276" max="2276" width="11.85546875" style="14" customWidth="1"/>
    <col min="2277" max="2277" width="1.5703125" style="14" customWidth="1"/>
    <col min="2278" max="2278" width="9.140625" style="14" customWidth="1"/>
    <col min="2279" max="2279" width="2.7109375" style="14" customWidth="1"/>
    <col min="2280" max="2280" width="10.7109375" style="14" customWidth="1"/>
    <col min="2281" max="2281" width="9.7109375" style="14" customWidth="1"/>
    <col min="2282" max="2282" width="3.28515625" style="14" customWidth="1"/>
    <col min="2283" max="2283" width="13.28515625" style="14" customWidth="1"/>
    <col min="2284" max="2284" width="0" style="14" hidden="1" customWidth="1"/>
    <col min="2285" max="2285" width="14.140625" style="14" customWidth="1"/>
    <col min="2286" max="2286" width="14.7109375" style="14" customWidth="1"/>
    <col min="2287" max="2287" width="14.28515625" style="14" customWidth="1"/>
    <col min="2288" max="2288" width="10.42578125" style="14" customWidth="1"/>
    <col min="2289" max="2289" width="9.140625" style="14" customWidth="1"/>
    <col min="2290" max="2290" width="13.85546875" style="14" bestFit="1" customWidth="1"/>
    <col min="2291" max="2292" width="0" style="14" hidden="1" customWidth="1"/>
    <col min="2293" max="2293" width="9.140625" style="14" customWidth="1"/>
    <col min="2294" max="2526" width="9.140625" style="14"/>
    <col min="2527" max="2527" width="0" style="14" hidden="1" customWidth="1"/>
    <col min="2528" max="2528" width="66.42578125" style="14" customWidth="1"/>
    <col min="2529" max="2529" width="1.5703125" style="14" customWidth="1"/>
    <col min="2530" max="2530" width="13.85546875" style="14" customWidth="1"/>
    <col min="2531" max="2531" width="1.7109375" style="14" customWidth="1"/>
    <col min="2532" max="2532" width="11.85546875" style="14" customWidth="1"/>
    <col min="2533" max="2533" width="1.5703125" style="14" customWidth="1"/>
    <col min="2534" max="2534" width="9.140625" style="14" customWidth="1"/>
    <col min="2535" max="2535" width="2.7109375" style="14" customWidth="1"/>
    <col min="2536" max="2536" width="10.7109375" style="14" customWidth="1"/>
    <col min="2537" max="2537" width="9.7109375" style="14" customWidth="1"/>
    <col min="2538" max="2538" width="3.28515625" style="14" customWidth="1"/>
    <col min="2539" max="2539" width="13.28515625" style="14" customWidth="1"/>
    <col min="2540" max="2540" width="0" style="14" hidden="1" customWidth="1"/>
    <col min="2541" max="2541" width="14.140625" style="14" customWidth="1"/>
    <col min="2542" max="2542" width="14.7109375" style="14" customWidth="1"/>
    <col min="2543" max="2543" width="14.28515625" style="14" customWidth="1"/>
    <col min="2544" max="2544" width="10.42578125" style="14" customWidth="1"/>
    <col min="2545" max="2545" width="9.140625" style="14" customWidth="1"/>
    <col min="2546" max="2546" width="13.85546875" style="14" bestFit="1" customWidth="1"/>
    <col min="2547" max="2548" width="0" style="14" hidden="1" customWidth="1"/>
    <col min="2549" max="2549" width="9.140625" style="14" customWidth="1"/>
    <col min="2550" max="2782" width="9.140625" style="14"/>
    <col min="2783" max="2783" width="0" style="14" hidden="1" customWidth="1"/>
    <col min="2784" max="2784" width="66.42578125" style="14" customWidth="1"/>
    <col min="2785" max="2785" width="1.5703125" style="14" customWidth="1"/>
    <col min="2786" max="2786" width="13.85546875" style="14" customWidth="1"/>
    <col min="2787" max="2787" width="1.7109375" style="14" customWidth="1"/>
    <col min="2788" max="2788" width="11.85546875" style="14" customWidth="1"/>
    <col min="2789" max="2789" width="1.5703125" style="14" customWidth="1"/>
    <col min="2790" max="2790" width="9.140625" style="14" customWidth="1"/>
    <col min="2791" max="2791" width="2.7109375" style="14" customWidth="1"/>
    <col min="2792" max="2792" width="10.7109375" style="14" customWidth="1"/>
    <col min="2793" max="2793" width="9.7109375" style="14" customWidth="1"/>
    <col min="2794" max="2794" width="3.28515625" style="14" customWidth="1"/>
    <col min="2795" max="2795" width="13.28515625" style="14" customWidth="1"/>
    <col min="2796" max="2796" width="0" style="14" hidden="1" customWidth="1"/>
    <col min="2797" max="2797" width="14.140625" style="14" customWidth="1"/>
    <col min="2798" max="2798" width="14.7109375" style="14" customWidth="1"/>
    <col min="2799" max="2799" width="14.28515625" style="14" customWidth="1"/>
    <col min="2800" max="2800" width="10.42578125" style="14" customWidth="1"/>
    <col min="2801" max="2801" width="9.140625" style="14" customWidth="1"/>
    <col min="2802" max="2802" width="13.85546875" style="14" bestFit="1" customWidth="1"/>
    <col min="2803" max="2804" width="0" style="14" hidden="1" customWidth="1"/>
    <col min="2805" max="2805" width="9.140625" style="14" customWidth="1"/>
    <col min="2806" max="3038" width="9.140625" style="14"/>
    <col min="3039" max="3039" width="0" style="14" hidden="1" customWidth="1"/>
    <col min="3040" max="3040" width="66.42578125" style="14" customWidth="1"/>
    <col min="3041" max="3041" width="1.5703125" style="14" customWidth="1"/>
    <col min="3042" max="3042" width="13.85546875" style="14" customWidth="1"/>
    <col min="3043" max="3043" width="1.7109375" style="14" customWidth="1"/>
    <col min="3044" max="3044" width="11.85546875" style="14" customWidth="1"/>
    <col min="3045" max="3045" width="1.5703125" style="14" customWidth="1"/>
    <col min="3046" max="3046" width="9.140625" style="14" customWidth="1"/>
    <col min="3047" max="3047" width="2.7109375" style="14" customWidth="1"/>
    <col min="3048" max="3048" width="10.7109375" style="14" customWidth="1"/>
    <col min="3049" max="3049" width="9.7109375" style="14" customWidth="1"/>
    <col min="3050" max="3050" width="3.28515625" style="14" customWidth="1"/>
    <col min="3051" max="3051" width="13.28515625" style="14" customWidth="1"/>
    <col min="3052" max="3052" width="0" style="14" hidden="1" customWidth="1"/>
    <col min="3053" max="3053" width="14.140625" style="14" customWidth="1"/>
    <col min="3054" max="3054" width="14.7109375" style="14" customWidth="1"/>
    <col min="3055" max="3055" width="14.28515625" style="14" customWidth="1"/>
    <col min="3056" max="3056" width="10.42578125" style="14" customWidth="1"/>
    <col min="3057" max="3057" width="9.140625" style="14" customWidth="1"/>
    <col min="3058" max="3058" width="13.85546875" style="14" bestFit="1" customWidth="1"/>
    <col min="3059" max="3060" width="0" style="14" hidden="1" customWidth="1"/>
    <col min="3061" max="3061" width="9.140625" style="14" customWidth="1"/>
    <col min="3062" max="3294" width="9.140625" style="14"/>
    <col min="3295" max="3295" width="0" style="14" hidden="1" customWidth="1"/>
    <col min="3296" max="3296" width="66.42578125" style="14" customWidth="1"/>
    <col min="3297" max="3297" width="1.5703125" style="14" customWidth="1"/>
    <col min="3298" max="3298" width="13.85546875" style="14" customWidth="1"/>
    <col min="3299" max="3299" width="1.7109375" style="14" customWidth="1"/>
    <col min="3300" max="3300" width="11.85546875" style="14" customWidth="1"/>
    <col min="3301" max="3301" width="1.5703125" style="14" customWidth="1"/>
    <col min="3302" max="3302" width="9.140625" style="14" customWidth="1"/>
    <col min="3303" max="3303" width="2.7109375" style="14" customWidth="1"/>
    <col min="3304" max="3304" width="10.7109375" style="14" customWidth="1"/>
    <col min="3305" max="3305" width="9.7109375" style="14" customWidth="1"/>
    <col min="3306" max="3306" width="3.28515625" style="14" customWidth="1"/>
    <col min="3307" max="3307" width="13.28515625" style="14" customWidth="1"/>
    <col min="3308" max="3308" width="0" style="14" hidden="1" customWidth="1"/>
    <col min="3309" max="3309" width="14.140625" style="14" customWidth="1"/>
    <col min="3310" max="3310" width="14.7109375" style="14" customWidth="1"/>
    <col min="3311" max="3311" width="14.28515625" style="14" customWidth="1"/>
    <col min="3312" max="3312" width="10.42578125" style="14" customWidth="1"/>
    <col min="3313" max="3313" width="9.140625" style="14" customWidth="1"/>
    <col min="3314" max="3314" width="13.85546875" style="14" bestFit="1" customWidth="1"/>
    <col min="3315" max="3316" width="0" style="14" hidden="1" customWidth="1"/>
    <col min="3317" max="3317" width="9.140625" style="14" customWidth="1"/>
    <col min="3318" max="3550" width="9.140625" style="14"/>
    <col min="3551" max="3551" width="0" style="14" hidden="1" customWidth="1"/>
    <col min="3552" max="3552" width="66.42578125" style="14" customWidth="1"/>
    <col min="3553" max="3553" width="1.5703125" style="14" customWidth="1"/>
    <col min="3554" max="3554" width="13.85546875" style="14" customWidth="1"/>
    <col min="3555" max="3555" width="1.7109375" style="14" customWidth="1"/>
    <col min="3556" max="3556" width="11.85546875" style="14" customWidth="1"/>
    <col min="3557" max="3557" width="1.5703125" style="14" customWidth="1"/>
    <col min="3558" max="3558" width="9.140625" style="14" customWidth="1"/>
    <col min="3559" max="3559" width="2.7109375" style="14" customWidth="1"/>
    <col min="3560" max="3560" width="10.7109375" style="14" customWidth="1"/>
    <col min="3561" max="3561" width="9.7109375" style="14" customWidth="1"/>
    <col min="3562" max="3562" width="3.28515625" style="14" customWidth="1"/>
    <col min="3563" max="3563" width="13.28515625" style="14" customWidth="1"/>
    <col min="3564" max="3564" width="0" style="14" hidden="1" customWidth="1"/>
    <col min="3565" max="3565" width="14.140625" style="14" customWidth="1"/>
    <col min="3566" max="3566" width="14.7109375" style="14" customWidth="1"/>
    <col min="3567" max="3567" width="14.28515625" style="14" customWidth="1"/>
    <col min="3568" max="3568" width="10.42578125" style="14" customWidth="1"/>
    <col min="3569" max="3569" width="9.140625" style="14" customWidth="1"/>
    <col min="3570" max="3570" width="13.85546875" style="14" bestFit="1" customWidth="1"/>
    <col min="3571" max="3572" width="0" style="14" hidden="1" customWidth="1"/>
    <col min="3573" max="3573" width="9.140625" style="14" customWidth="1"/>
    <col min="3574" max="3806" width="9.140625" style="14"/>
    <col min="3807" max="3807" width="0" style="14" hidden="1" customWidth="1"/>
    <col min="3808" max="3808" width="66.42578125" style="14" customWidth="1"/>
    <col min="3809" max="3809" width="1.5703125" style="14" customWidth="1"/>
    <col min="3810" max="3810" width="13.85546875" style="14" customWidth="1"/>
    <col min="3811" max="3811" width="1.7109375" style="14" customWidth="1"/>
    <col min="3812" max="3812" width="11.85546875" style="14" customWidth="1"/>
    <col min="3813" max="3813" width="1.5703125" style="14" customWidth="1"/>
    <col min="3814" max="3814" width="9.140625" style="14" customWidth="1"/>
    <col min="3815" max="3815" width="2.7109375" style="14" customWidth="1"/>
    <col min="3816" max="3816" width="10.7109375" style="14" customWidth="1"/>
    <col min="3817" max="3817" width="9.7109375" style="14" customWidth="1"/>
    <col min="3818" max="3818" width="3.28515625" style="14" customWidth="1"/>
    <col min="3819" max="3819" width="13.28515625" style="14" customWidth="1"/>
    <col min="3820" max="3820" width="0" style="14" hidden="1" customWidth="1"/>
    <col min="3821" max="3821" width="14.140625" style="14" customWidth="1"/>
    <col min="3822" max="3822" width="14.7109375" style="14" customWidth="1"/>
    <col min="3823" max="3823" width="14.28515625" style="14" customWidth="1"/>
    <col min="3824" max="3824" width="10.42578125" style="14" customWidth="1"/>
    <col min="3825" max="3825" width="9.140625" style="14" customWidth="1"/>
    <col min="3826" max="3826" width="13.85546875" style="14" bestFit="1" customWidth="1"/>
    <col min="3827" max="3828" width="0" style="14" hidden="1" customWidth="1"/>
    <col min="3829" max="3829" width="9.140625" style="14" customWidth="1"/>
    <col min="3830" max="4062" width="9.140625" style="14"/>
    <col min="4063" max="4063" width="0" style="14" hidden="1" customWidth="1"/>
    <col min="4064" max="4064" width="66.42578125" style="14" customWidth="1"/>
    <col min="4065" max="4065" width="1.5703125" style="14" customWidth="1"/>
    <col min="4066" max="4066" width="13.85546875" style="14" customWidth="1"/>
    <col min="4067" max="4067" width="1.7109375" style="14" customWidth="1"/>
    <col min="4068" max="4068" width="11.85546875" style="14" customWidth="1"/>
    <col min="4069" max="4069" width="1.5703125" style="14" customWidth="1"/>
    <col min="4070" max="4070" width="9.140625" style="14" customWidth="1"/>
    <col min="4071" max="4071" width="2.7109375" style="14" customWidth="1"/>
    <col min="4072" max="4072" width="10.7109375" style="14" customWidth="1"/>
    <col min="4073" max="4073" width="9.7109375" style="14" customWidth="1"/>
    <col min="4074" max="4074" width="3.28515625" style="14" customWidth="1"/>
    <col min="4075" max="4075" width="13.28515625" style="14" customWidth="1"/>
    <col min="4076" max="4076" width="0" style="14" hidden="1" customWidth="1"/>
    <col min="4077" max="4077" width="14.140625" style="14" customWidth="1"/>
    <col min="4078" max="4078" width="14.7109375" style="14" customWidth="1"/>
    <col min="4079" max="4079" width="14.28515625" style="14" customWidth="1"/>
    <col min="4080" max="4080" width="10.42578125" style="14" customWidth="1"/>
    <col min="4081" max="4081" width="9.140625" style="14" customWidth="1"/>
    <col min="4082" max="4082" width="13.85546875" style="14" bestFit="1" customWidth="1"/>
    <col min="4083" max="4084" width="0" style="14" hidden="1" customWidth="1"/>
    <col min="4085" max="4085" width="9.140625" style="14" customWidth="1"/>
    <col min="4086" max="4318" width="9.140625" style="14"/>
    <col min="4319" max="4319" width="0" style="14" hidden="1" customWidth="1"/>
    <col min="4320" max="4320" width="66.42578125" style="14" customWidth="1"/>
    <col min="4321" max="4321" width="1.5703125" style="14" customWidth="1"/>
    <col min="4322" max="4322" width="13.85546875" style="14" customWidth="1"/>
    <col min="4323" max="4323" width="1.7109375" style="14" customWidth="1"/>
    <col min="4324" max="4324" width="11.85546875" style="14" customWidth="1"/>
    <col min="4325" max="4325" width="1.5703125" style="14" customWidth="1"/>
    <col min="4326" max="4326" width="9.140625" style="14" customWidth="1"/>
    <col min="4327" max="4327" width="2.7109375" style="14" customWidth="1"/>
    <col min="4328" max="4328" width="10.7109375" style="14" customWidth="1"/>
    <col min="4329" max="4329" width="9.7109375" style="14" customWidth="1"/>
    <col min="4330" max="4330" width="3.28515625" style="14" customWidth="1"/>
    <col min="4331" max="4331" width="13.28515625" style="14" customWidth="1"/>
    <col min="4332" max="4332" width="0" style="14" hidden="1" customWidth="1"/>
    <col min="4333" max="4333" width="14.140625" style="14" customWidth="1"/>
    <col min="4334" max="4334" width="14.7109375" style="14" customWidth="1"/>
    <col min="4335" max="4335" width="14.28515625" style="14" customWidth="1"/>
    <col min="4336" max="4336" width="10.42578125" style="14" customWidth="1"/>
    <col min="4337" max="4337" width="9.140625" style="14" customWidth="1"/>
    <col min="4338" max="4338" width="13.85546875" style="14" bestFit="1" customWidth="1"/>
    <col min="4339" max="4340" width="0" style="14" hidden="1" customWidth="1"/>
    <col min="4341" max="4341" width="9.140625" style="14" customWidth="1"/>
    <col min="4342" max="4574" width="9.140625" style="14"/>
    <col min="4575" max="4575" width="0" style="14" hidden="1" customWidth="1"/>
    <col min="4576" max="4576" width="66.42578125" style="14" customWidth="1"/>
    <col min="4577" max="4577" width="1.5703125" style="14" customWidth="1"/>
    <col min="4578" max="4578" width="13.85546875" style="14" customWidth="1"/>
    <col min="4579" max="4579" width="1.7109375" style="14" customWidth="1"/>
    <col min="4580" max="4580" width="11.85546875" style="14" customWidth="1"/>
    <col min="4581" max="4581" width="1.5703125" style="14" customWidth="1"/>
    <col min="4582" max="4582" width="9.140625" style="14" customWidth="1"/>
    <col min="4583" max="4583" width="2.7109375" style="14" customWidth="1"/>
    <col min="4584" max="4584" width="10.7109375" style="14" customWidth="1"/>
    <col min="4585" max="4585" width="9.7109375" style="14" customWidth="1"/>
    <col min="4586" max="4586" width="3.28515625" style="14" customWidth="1"/>
    <col min="4587" max="4587" width="13.28515625" style="14" customWidth="1"/>
    <col min="4588" max="4588" width="0" style="14" hidden="1" customWidth="1"/>
    <col min="4589" max="4589" width="14.140625" style="14" customWidth="1"/>
    <col min="4590" max="4590" width="14.7109375" style="14" customWidth="1"/>
    <col min="4591" max="4591" width="14.28515625" style="14" customWidth="1"/>
    <col min="4592" max="4592" width="10.42578125" style="14" customWidth="1"/>
    <col min="4593" max="4593" width="9.140625" style="14" customWidth="1"/>
    <col min="4594" max="4594" width="13.85546875" style="14" bestFit="1" customWidth="1"/>
    <col min="4595" max="4596" width="0" style="14" hidden="1" customWidth="1"/>
    <col min="4597" max="4597" width="9.140625" style="14" customWidth="1"/>
    <col min="4598" max="4830" width="9.140625" style="14"/>
    <col min="4831" max="4831" width="0" style="14" hidden="1" customWidth="1"/>
    <col min="4832" max="4832" width="66.42578125" style="14" customWidth="1"/>
    <col min="4833" max="4833" width="1.5703125" style="14" customWidth="1"/>
    <col min="4834" max="4834" width="13.85546875" style="14" customWidth="1"/>
    <col min="4835" max="4835" width="1.7109375" style="14" customWidth="1"/>
    <col min="4836" max="4836" width="11.85546875" style="14" customWidth="1"/>
    <col min="4837" max="4837" width="1.5703125" style="14" customWidth="1"/>
    <col min="4838" max="4838" width="9.140625" style="14" customWidth="1"/>
    <col min="4839" max="4839" width="2.7109375" style="14" customWidth="1"/>
    <col min="4840" max="4840" width="10.7109375" style="14" customWidth="1"/>
    <col min="4841" max="4841" width="9.7109375" style="14" customWidth="1"/>
    <col min="4842" max="4842" width="3.28515625" style="14" customWidth="1"/>
    <col min="4843" max="4843" width="13.28515625" style="14" customWidth="1"/>
    <col min="4844" max="4844" width="0" style="14" hidden="1" customWidth="1"/>
    <col min="4845" max="4845" width="14.140625" style="14" customWidth="1"/>
    <col min="4846" max="4846" width="14.7109375" style="14" customWidth="1"/>
    <col min="4847" max="4847" width="14.28515625" style="14" customWidth="1"/>
    <col min="4848" max="4848" width="10.42578125" style="14" customWidth="1"/>
    <col min="4849" max="4849" width="9.140625" style="14" customWidth="1"/>
    <col min="4850" max="4850" width="13.85546875" style="14" bestFit="1" customWidth="1"/>
    <col min="4851" max="4852" width="0" style="14" hidden="1" customWidth="1"/>
    <col min="4853" max="4853" width="9.140625" style="14" customWidth="1"/>
    <col min="4854" max="5086" width="9.140625" style="14"/>
    <col min="5087" max="5087" width="0" style="14" hidden="1" customWidth="1"/>
    <col min="5088" max="5088" width="66.42578125" style="14" customWidth="1"/>
    <col min="5089" max="5089" width="1.5703125" style="14" customWidth="1"/>
    <col min="5090" max="5090" width="13.85546875" style="14" customWidth="1"/>
    <col min="5091" max="5091" width="1.7109375" style="14" customWidth="1"/>
    <col min="5092" max="5092" width="11.85546875" style="14" customWidth="1"/>
    <col min="5093" max="5093" width="1.5703125" style="14" customWidth="1"/>
    <col min="5094" max="5094" width="9.140625" style="14" customWidth="1"/>
    <col min="5095" max="5095" width="2.7109375" style="14" customWidth="1"/>
    <col min="5096" max="5096" width="10.7109375" style="14" customWidth="1"/>
    <col min="5097" max="5097" width="9.7109375" style="14" customWidth="1"/>
    <col min="5098" max="5098" width="3.28515625" style="14" customWidth="1"/>
    <col min="5099" max="5099" width="13.28515625" style="14" customWidth="1"/>
    <col min="5100" max="5100" width="0" style="14" hidden="1" customWidth="1"/>
    <col min="5101" max="5101" width="14.140625" style="14" customWidth="1"/>
    <col min="5102" max="5102" width="14.7109375" style="14" customWidth="1"/>
    <col min="5103" max="5103" width="14.28515625" style="14" customWidth="1"/>
    <col min="5104" max="5104" width="10.42578125" style="14" customWidth="1"/>
    <col min="5105" max="5105" width="9.140625" style="14" customWidth="1"/>
    <col min="5106" max="5106" width="13.85546875" style="14" bestFit="1" customWidth="1"/>
    <col min="5107" max="5108" width="0" style="14" hidden="1" customWidth="1"/>
    <col min="5109" max="5109" width="9.140625" style="14" customWidth="1"/>
    <col min="5110" max="5342" width="9.140625" style="14"/>
    <col min="5343" max="5343" width="0" style="14" hidden="1" customWidth="1"/>
    <col min="5344" max="5344" width="66.42578125" style="14" customWidth="1"/>
    <col min="5345" max="5345" width="1.5703125" style="14" customWidth="1"/>
    <col min="5346" max="5346" width="13.85546875" style="14" customWidth="1"/>
    <col min="5347" max="5347" width="1.7109375" style="14" customWidth="1"/>
    <col min="5348" max="5348" width="11.85546875" style="14" customWidth="1"/>
    <col min="5349" max="5349" width="1.5703125" style="14" customWidth="1"/>
    <col min="5350" max="5350" width="9.140625" style="14" customWidth="1"/>
    <col min="5351" max="5351" width="2.7109375" style="14" customWidth="1"/>
    <col min="5352" max="5352" width="10.7109375" style="14" customWidth="1"/>
    <col min="5353" max="5353" width="9.7109375" style="14" customWidth="1"/>
    <col min="5354" max="5354" width="3.28515625" style="14" customWidth="1"/>
    <col min="5355" max="5355" width="13.28515625" style="14" customWidth="1"/>
    <col min="5356" max="5356" width="0" style="14" hidden="1" customWidth="1"/>
    <col min="5357" max="5357" width="14.140625" style="14" customWidth="1"/>
    <col min="5358" max="5358" width="14.7109375" style="14" customWidth="1"/>
    <col min="5359" max="5359" width="14.28515625" style="14" customWidth="1"/>
    <col min="5360" max="5360" width="10.42578125" style="14" customWidth="1"/>
    <col min="5361" max="5361" width="9.140625" style="14" customWidth="1"/>
    <col min="5362" max="5362" width="13.85546875" style="14" bestFit="1" customWidth="1"/>
    <col min="5363" max="5364" width="0" style="14" hidden="1" customWidth="1"/>
    <col min="5365" max="5365" width="9.140625" style="14" customWidth="1"/>
    <col min="5366" max="5598" width="9.140625" style="14"/>
    <col min="5599" max="5599" width="0" style="14" hidden="1" customWidth="1"/>
    <col min="5600" max="5600" width="66.42578125" style="14" customWidth="1"/>
    <col min="5601" max="5601" width="1.5703125" style="14" customWidth="1"/>
    <col min="5602" max="5602" width="13.85546875" style="14" customWidth="1"/>
    <col min="5603" max="5603" width="1.7109375" style="14" customWidth="1"/>
    <col min="5604" max="5604" width="11.85546875" style="14" customWidth="1"/>
    <col min="5605" max="5605" width="1.5703125" style="14" customWidth="1"/>
    <col min="5606" max="5606" width="9.140625" style="14" customWidth="1"/>
    <col min="5607" max="5607" width="2.7109375" style="14" customWidth="1"/>
    <col min="5608" max="5608" width="10.7109375" style="14" customWidth="1"/>
    <col min="5609" max="5609" width="9.7109375" style="14" customWidth="1"/>
    <col min="5610" max="5610" width="3.28515625" style="14" customWidth="1"/>
    <col min="5611" max="5611" width="13.28515625" style="14" customWidth="1"/>
    <col min="5612" max="5612" width="0" style="14" hidden="1" customWidth="1"/>
    <col min="5613" max="5613" width="14.140625" style="14" customWidth="1"/>
    <col min="5614" max="5614" width="14.7109375" style="14" customWidth="1"/>
    <col min="5615" max="5615" width="14.28515625" style="14" customWidth="1"/>
    <col min="5616" max="5616" width="10.42578125" style="14" customWidth="1"/>
    <col min="5617" max="5617" width="9.140625" style="14" customWidth="1"/>
    <col min="5618" max="5618" width="13.85546875" style="14" bestFit="1" customWidth="1"/>
    <col min="5619" max="5620" width="0" style="14" hidden="1" customWidth="1"/>
    <col min="5621" max="5621" width="9.140625" style="14" customWidth="1"/>
    <col min="5622" max="5854" width="9.140625" style="14"/>
    <col min="5855" max="5855" width="0" style="14" hidden="1" customWidth="1"/>
    <col min="5856" max="5856" width="66.42578125" style="14" customWidth="1"/>
    <col min="5857" max="5857" width="1.5703125" style="14" customWidth="1"/>
    <col min="5858" max="5858" width="13.85546875" style="14" customWidth="1"/>
    <col min="5859" max="5859" width="1.7109375" style="14" customWidth="1"/>
    <col min="5860" max="5860" width="11.85546875" style="14" customWidth="1"/>
    <col min="5861" max="5861" width="1.5703125" style="14" customWidth="1"/>
    <col min="5862" max="5862" width="9.140625" style="14" customWidth="1"/>
    <col min="5863" max="5863" width="2.7109375" style="14" customWidth="1"/>
    <col min="5864" max="5864" width="10.7109375" style="14" customWidth="1"/>
    <col min="5865" max="5865" width="9.7109375" style="14" customWidth="1"/>
    <col min="5866" max="5866" width="3.28515625" style="14" customWidth="1"/>
    <col min="5867" max="5867" width="13.28515625" style="14" customWidth="1"/>
    <col min="5868" max="5868" width="0" style="14" hidden="1" customWidth="1"/>
    <col min="5869" max="5869" width="14.140625" style="14" customWidth="1"/>
    <col min="5870" max="5870" width="14.7109375" style="14" customWidth="1"/>
    <col min="5871" max="5871" width="14.28515625" style="14" customWidth="1"/>
    <col min="5872" max="5872" width="10.42578125" style="14" customWidth="1"/>
    <col min="5873" max="5873" width="9.140625" style="14" customWidth="1"/>
    <col min="5874" max="5874" width="13.85546875" style="14" bestFit="1" customWidth="1"/>
    <col min="5875" max="5876" width="0" style="14" hidden="1" customWidth="1"/>
    <col min="5877" max="5877" width="9.140625" style="14" customWidth="1"/>
    <col min="5878" max="6110" width="9.140625" style="14"/>
    <col min="6111" max="6111" width="0" style="14" hidden="1" customWidth="1"/>
    <col min="6112" max="6112" width="66.42578125" style="14" customWidth="1"/>
    <col min="6113" max="6113" width="1.5703125" style="14" customWidth="1"/>
    <col min="6114" max="6114" width="13.85546875" style="14" customWidth="1"/>
    <col min="6115" max="6115" width="1.7109375" style="14" customWidth="1"/>
    <col min="6116" max="6116" width="11.85546875" style="14" customWidth="1"/>
    <col min="6117" max="6117" width="1.5703125" style="14" customWidth="1"/>
    <col min="6118" max="6118" width="9.140625" style="14" customWidth="1"/>
    <col min="6119" max="6119" width="2.7109375" style="14" customWidth="1"/>
    <col min="6120" max="6120" width="10.7109375" style="14" customWidth="1"/>
    <col min="6121" max="6121" width="9.7109375" style="14" customWidth="1"/>
    <col min="6122" max="6122" width="3.28515625" style="14" customWidth="1"/>
    <col min="6123" max="6123" width="13.28515625" style="14" customWidth="1"/>
    <col min="6124" max="6124" width="0" style="14" hidden="1" customWidth="1"/>
    <col min="6125" max="6125" width="14.140625" style="14" customWidth="1"/>
    <col min="6126" max="6126" width="14.7109375" style="14" customWidth="1"/>
    <col min="6127" max="6127" width="14.28515625" style="14" customWidth="1"/>
    <col min="6128" max="6128" width="10.42578125" style="14" customWidth="1"/>
    <col min="6129" max="6129" width="9.140625" style="14" customWidth="1"/>
    <col min="6130" max="6130" width="13.85546875" style="14" bestFit="1" customWidth="1"/>
    <col min="6131" max="6132" width="0" style="14" hidden="1" customWidth="1"/>
    <col min="6133" max="6133" width="9.140625" style="14" customWidth="1"/>
    <col min="6134" max="6366" width="9.140625" style="14"/>
    <col min="6367" max="6367" width="0" style="14" hidden="1" customWidth="1"/>
    <col min="6368" max="6368" width="66.42578125" style="14" customWidth="1"/>
    <col min="6369" max="6369" width="1.5703125" style="14" customWidth="1"/>
    <col min="6370" max="6370" width="13.85546875" style="14" customWidth="1"/>
    <col min="6371" max="6371" width="1.7109375" style="14" customWidth="1"/>
    <col min="6372" max="6372" width="11.85546875" style="14" customWidth="1"/>
    <col min="6373" max="6373" width="1.5703125" style="14" customWidth="1"/>
    <col min="6374" max="6374" width="9.140625" style="14" customWidth="1"/>
    <col min="6375" max="6375" width="2.7109375" style="14" customWidth="1"/>
    <col min="6376" max="6376" width="10.7109375" style="14" customWidth="1"/>
    <col min="6377" max="6377" width="9.7109375" style="14" customWidth="1"/>
    <col min="6378" max="6378" width="3.28515625" style="14" customWidth="1"/>
    <col min="6379" max="6379" width="13.28515625" style="14" customWidth="1"/>
    <col min="6380" max="6380" width="0" style="14" hidden="1" customWidth="1"/>
    <col min="6381" max="6381" width="14.140625" style="14" customWidth="1"/>
    <col min="6382" max="6382" width="14.7109375" style="14" customWidth="1"/>
    <col min="6383" max="6383" width="14.28515625" style="14" customWidth="1"/>
    <col min="6384" max="6384" width="10.42578125" style="14" customWidth="1"/>
    <col min="6385" max="6385" width="9.140625" style="14" customWidth="1"/>
    <col min="6386" max="6386" width="13.85546875" style="14" bestFit="1" customWidth="1"/>
    <col min="6387" max="6388" width="0" style="14" hidden="1" customWidth="1"/>
    <col min="6389" max="6389" width="9.140625" style="14" customWidth="1"/>
    <col min="6390" max="6622" width="9.140625" style="14"/>
    <col min="6623" max="6623" width="0" style="14" hidden="1" customWidth="1"/>
    <col min="6624" max="6624" width="66.42578125" style="14" customWidth="1"/>
    <col min="6625" max="6625" width="1.5703125" style="14" customWidth="1"/>
    <col min="6626" max="6626" width="13.85546875" style="14" customWidth="1"/>
    <col min="6627" max="6627" width="1.7109375" style="14" customWidth="1"/>
    <col min="6628" max="6628" width="11.85546875" style="14" customWidth="1"/>
    <col min="6629" max="6629" width="1.5703125" style="14" customWidth="1"/>
    <col min="6630" max="6630" width="9.140625" style="14" customWidth="1"/>
    <col min="6631" max="6631" width="2.7109375" style="14" customWidth="1"/>
    <col min="6632" max="6632" width="10.7109375" style="14" customWidth="1"/>
    <col min="6633" max="6633" width="9.7109375" style="14" customWidth="1"/>
    <col min="6634" max="6634" width="3.28515625" style="14" customWidth="1"/>
    <col min="6635" max="6635" width="13.28515625" style="14" customWidth="1"/>
    <col min="6636" max="6636" width="0" style="14" hidden="1" customWidth="1"/>
    <col min="6637" max="6637" width="14.140625" style="14" customWidth="1"/>
    <col min="6638" max="6638" width="14.7109375" style="14" customWidth="1"/>
    <col min="6639" max="6639" width="14.28515625" style="14" customWidth="1"/>
    <col min="6640" max="6640" width="10.42578125" style="14" customWidth="1"/>
    <col min="6641" max="6641" width="9.140625" style="14" customWidth="1"/>
    <col min="6642" max="6642" width="13.85546875" style="14" bestFit="1" customWidth="1"/>
    <col min="6643" max="6644" width="0" style="14" hidden="1" customWidth="1"/>
    <col min="6645" max="6645" width="9.140625" style="14" customWidth="1"/>
    <col min="6646" max="6878" width="9.140625" style="14"/>
    <col min="6879" max="6879" width="0" style="14" hidden="1" customWidth="1"/>
    <col min="6880" max="6880" width="66.42578125" style="14" customWidth="1"/>
    <col min="6881" max="6881" width="1.5703125" style="14" customWidth="1"/>
    <col min="6882" max="6882" width="13.85546875" style="14" customWidth="1"/>
    <col min="6883" max="6883" width="1.7109375" style="14" customWidth="1"/>
    <col min="6884" max="6884" width="11.85546875" style="14" customWidth="1"/>
    <col min="6885" max="6885" width="1.5703125" style="14" customWidth="1"/>
    <col min="6886" max="6886" width="9.140625" style="14" customWidth="1"/>
    <col min="6887" max="6887" width="2.7109375" style="14" customWidth="1"/>
    <col min="6888" max="6888" width="10.7109375" style="14" customWidth="1"/>
    <col min="6889" max="6889" width="9.7109375" style="14" customWidth="1"/>
    <col min="6890" max="6890" width="3.28515625" style="14" customWidth="1"/>
    <col min="6891" max="6891" width="13.28515625" style="14" customWidth="1"/>
    <col min="6892" max="6892" width="0" style="14" hidden="1" customWidth="1"/>
    <col min="6893" max="6893" width="14.140625" style="14" customWidth="1"/>
    <col min="6894" max="6894" width="14.7109375" style="14" customWidth="1"/>
    <col min="6895" max="6895" width="14.28515625" style="14" customWidth="1"/>
    <col min="6896" max="6896" width="10.42578125" style="14" customWidth="1"/>
    <col min="6897" max="6897" width="9.140625" style="14" customWidth="1"/>
    <col min="6898" max="6898" width="13.85546875" style="14" bestFit="1" customWidth="1"/>
    <col min="6899" max="6900" width="0" style="14" hidden="1" customWidth="1"/>
    <col min="6901" max="6901" width="9.140625" style="14" customWidth="1"/>
    <col min="6902" max="7134" width="9.140625" style="14"/>
    <col min="7135" max="7135" width="0" style="14" hidden="1" customWidth="1"/>
    <col min="7136" max="7136" width="66.42578125" style="14" customWidth="1"/>
    <col min="7137" max="7137" width="1.5703125" style="14" customWidth="1"/>
    <col min="7138" max="7138" width="13.85546875" style="14" customWidth="1"/>
    <col min="7139" max="7139" width="1.7109375" style="14" customWidth="1"/>
    <col min="7140" max="7140" width="11.85546875" style="14" customWidth="1"/>
    <col min="7141" max="7141" width="1.5703125" style="14" customWidth="1"/>
    <col min="7142" max="7142" width="9.140625" style="14" customWidth="1"/>
    <col min="7143" max="7143" width="2.7109375" style="14" customWidth="1"/>
    <col min="7144" max="7144" width="10.7109375" style="14" customWidth="1"/>
    <col min="7145" max="7145" width="9.7109375" style="14" customWidth="1"/>
    <col min="7146" max="7146" width="3.28515625" style="14" customWidth="1"/>
    <col min="7147" max="7147" width="13.28515625" style="14" customWidth="1"/>
    <col min="7148" max="7148" width="0" style="14" hidden="1" customWidth="1"/>
    <col min="7149" max="7149" width="14.140625" style="14" customWidth="1"/>
    <col min="7150" max="7150" width="14.7109375" style="14" customWidth="1"/>
    <col min="7151" max="7151" width="14.28515625" style="14" customWidth="1"/>
    <col min="7152" max="7152" width="10.42578125" style="14" customWidth="1"/>
    <col min="7153" max="7153" width="9.140625" style="14" customWidth="1"/>
    <col min="7154" max="7154" width="13.85546875" style="14" bestFit="1" customWidth="1"/>
    <col min="7155" max="7156" width="0" style="14" hidden="1" customWidth="1"/>
    <col min="7157" max="7157" width="9.140625" style="14" customWidth="1"/>
    <col min="7158" max="7390" width="9.140625" style="14"/>
    <col min="7391" max="7391" width="0" style="14" hidden="1" customWidth="1"/>
    <col min="7392" max="7392" width="66.42578125" style="14" customWidth="1"/>
    <col min="7393" max="7393" width="1.5703125" style="14" customWidth="1"/>
    <col min="7394" max="7394" width="13.85546875" style="14" customWidth="1"/>
    <col min="7395" max="7395" width="1.7109375" style="14" customWidth="1"/>
    <col min="7396" max="7396" width="11.85546875" style="14" customWidth="1"/>
    <col min="7397" max="7397" width="1.5703125" style="14" customWidth="1"/>
    <col min="7398" max="7398" width="9.140625" style="14" customWidth="1"/>
    <col min="7399" max="7399" width="2.7109375" style="14" customWidth="1"/>
    <col min="7400" max="7400" width="10.7109375" style="14" customWidth="1"/>
    <col min="7401" max="7401" width="9.7109375" style="14" customWidth="1"/>
    <col min="7402" max="7402" width="3.28515625" style="14" customWidth="1"/>
    <col min="7403" max="7403" width="13.28515625" style="14" customWidth="1"/>
    <col min="7404" max="7404" width="0" style="14" hidden="1" customWidth="1"/>
    <col min="7405" max="7405" width="14.140625" style="14" customWidth="1"/>
    <col min="7406" max="7406" width="14.7109375" style="14" customWidth="1"/>
    <col min="7407" max="7407" width="14.28515625" style="14" customWidth="1"/>
    <col min="7408" max="7408" width="10.42578125" style="14" customWidth="1"/>
    <col min="7409" max="7409" width="9.140625" style="14" customWidth="1"/>
    <col min="7410" max="7410" width="13.85546875" style="14" bestFit="1" customWidth="1"/>
    <col min="7411" max="7412" width="0" style="14" hidden="1" customWidth="1"/>
    <col min="7413" max="7413" width="9.140625" style="14" customWidth="1"/>
    <col min="7414" max="7646" width="9.140625" style="14"/>
    <col min="7647" max="7647" width="0" style="14" hidden="1" customWidth="1"/>
    <col min="7648" max="7648" width="66.42578125" style="14" customWidth="1"/>
    <col min="7649" max="7649" width="1.5703125" style="14" customWidth="1"/>
    <col min="7650" max="7650" width="13.85546875" style="14" customWidth="1"/>
    <col min="7651" max="7651" width="1.7109375" style="14" customWidth="1"/>
    <col min="7652" max="7652" width="11.85546875" style="14" customWidth="1"/>
    <col min="7653" max="7653" width="1.5703125" style="14" customWidth="1"/>
    <col min="7654" max="7654" width="9.140625" style="14" customWidth="1"/>
    <col min="7655" max="7655" width="2.7109375" style="14" customWidth="1"/>
    <col min="7656" max="7656" width="10.7109375" style="14" customWidth="1"/>
    <col min="7657" max="7657" width="9.7109375" style="14" customWidth="1"/>
    <col min="7658" max="7658" width="3.28515625" style="14" customWidth="1"/>
    <col min="7659" max="7659" width="13.28515625" style="14" customWidth="1"/>
    <col min="7660" max="7660" width="0" style="14" hidden="1" customWidth="1"/>
    <col min="7661" max="7661" width="14.140625" style="14" customWidth="1"/>
    <col min="7662" max="7662" width="14.7109375" style="14" customWidth="1"/>
    <col min="7663" max="7663" width="14.28515625" style="14" customWidth="1"/>
    <col min="7664" max="7664" width="10.42578125" style="14" customWidth="1"/>
    <col min="7665" max="7665" width="9.140625" style="14" customWidth="1"/>
    <col min="7666" max="7666" width="13.85546875" style="14" bestFit="1" customWidth="1"/>
    <col min="7667" max="7668" width="0" style="14" hidden="1" customWidth="1"/>
    <col min="7669" max="7669" width="9.140625" style="14" customWidth="1"/>
    <col min="7670" max="7902" width="9.140625" style="14"/>
    <col min="7903" max="7903" width="0" style="14" hidden="1" customWidth="1"/>
    <col min="7904" max="7904" width="66.42578125" style="14" customWidth="1"/>
    <col min="7905" max="7905" width="1.5703125" style="14" customWidth="1"/>
    <col min="7906" max="7906" width="13.85546875" style="14" customWidth="1"/>
    <col min="7907" max="7907" width="1.7109375" style="14" customWidth="1"/>
    <col min="7908" max="7908" width="11.85546875" style="14" customWidth="1"/>
    <col min="7909" max="7909" width="1.5703125" style="14" customWidth="1"/>
    <col min="7910" max="7910" width="9.140625" style="14" customWidth="1"/>
    <col min="7911" max="7911" width="2.7109375" style="14" customWidth="1"/>
    <col min="7912" max="7912" width="10.7109375" style="14" customWidth="1"/>
    <col min="7913" max="7913" width="9.7109375" style="14" customWidth="1"/>
    <col min="7914" max="7914" width="3.28515625" style="14" customWidth="1"/>
    <col min="7915" max="7915" width="13.28515625" style="14" customWidth="1"/>
    <col min="7916" max="7916" width="0" style="14" hidden="1" customWidth="1"/>
    <col min="7917" max="7917" width="14.140625" style="14" customWidth="1"/>
    <col min="7918" max="7918" width="14.7109375" style="14" customWidth="1"/>
    <col min="7919" max="7919" width="14.28515625" style="14" customWidth="1"/>
    <col min="7920" max="7920" width="10.42578125" style="14" customWidth="1"/>
    <col min="7921" max="7921" width="9.140625" style="14" customWidth="1"/>
    <col min="7922" max="7922" width="13.85546875" style="14" bestFit="1" customWidth="1"/>
    <col min="7923" max="7924" width="0" style="14" hidden="1" customWidth="1"/>
    <col min="7925" max="7925" width="9.140625" style="14" customWidth="1"/>
    <col min="7926" max="8158" width="9.140625" style="14"/>
    <col min="8159" max="8159" width="0" style="14" hidden="1" customWidth="1"/>
    <col min="8160" max="8160" width="66.42578125" style="14" customWidth="1"/>
    <col min="8161" max="8161" width="1.5703125" style="14" customWidth="1"/>
    <col min="8162" max="8162" width="13.85546875" style="14" customWidth="1"/>
    <col min="8163" max="8163" width="1.7109375" style="14" customWidth="1"/>
    <col min="8164" max="8164" width="11.85546875" style="14" customWidth="1"/>
    <col min="8165" max="8165" width="1.5703125" style="14" customWidth="1"/>
    <col min="8166" max="8166" width="9.140625" style="14" customWidth="1"/>
    <col min="8167" max="8167" width="2.7109375" style="14" customWidth="1"/>
    <col min="8168" max="8168" width="10.7109375" style="14" customWidth="1"/>
    <col min="8169" max="8169" width="9.7109375" style="14" customWidth="1"/>
    <col min="8170" max="8170" width="3.28515625" style="14" customWidth="1"/>
    <col min="8171" max="8171" width="13.28515625" style="14" customWidth="1"/>
    <col min="8172" max="8172" width="0" style="14" hidden="1" customWidth="1"/>
    <col min="8173" max="8173" width="14.140625" style="14" customWidth="1"/>
    <col min="8174" max="8174" width="14.7109375" style="14" customWidth="1"/>
    <col min="8175" max="8175" width="14.28515625" style="14" customWidth="1"/>
    <col min="8176" max="8176" width="10.42578125" style="14" customWidth="1"/>
    <col min="8177" max="8177" width="9.140625" style="14" customWidth="1"/>
    <col min="8178" max="8178" width="13.85546875" style="14" bestFit="1" customWidth="1"/>
    <col min="8179" max="8180" width="0" style="14" hidden="1" customWidth="1"/>
    <col min="8181" max="8181" width="9.140625" style="14" customWidth="1"/>
    <col min="8182" max="8414" width="9.140625" style="14"/>
    <col min="8415" max="8415" width="0" style="14" hidden="1" customWidth="1"/>
    <col min="8416" max="8416" width="66.42578125" style="14" customWidth="1"/>
    <col min="8417" max="8417" width="1.5703125" style="14" customWidth="1"/>
    <col min="8418" max="8418" width="13.85546875" style="14" customWidth="1"/>
    <col min="8419" max="8419" width="1.7109375" style="14" customWidth="1"/>
    <col min="8420" max="8420" width="11.85546875" style="14" customWidth="1"/>
    <col min="8421" max="8421" width="1.5703125" style="14" customWidth="1"/>
    <col min="8422" max="8422" width="9.140625" style="14" customWidth="1"/>
    <col min="8423" max="8423" width="2.7109375" style="14" customWidth="1"/>
    <col min="8424" max="8424" width="10.7109375" style="14" customWidth="1"/>
    <col min="8425" max="8425" width="9.7109375" style="14" customWidth="1"/>
    <col min="8426" max="8426" width="3.28515625" style="14" customWidth="1"/>
    <col min="8427" max="8427" width="13.28515625" style="14" customWidth="1"/>
    <col min="8428" max="8428" width="0" style="14" hidden="1" customWidth="1"/>
    <col min="8429" max="8429" width="14.140625" style="14" customWidth="1"/>
    <col min="8430" max="8430" width="14.7109375" style="14" customWidth="1"/>
    <col min="8431" max="8431" width="14.28515625" style="14" customWidth="1"/>
    <col min="8432" max="8432" width="10.42578125" style="14" customWidth="1"/>
    <col min="8433" max="8433" width="9.140625" style="14" customWidth="1"/>
    <col min="8434" max="8434" width="13.85546875" style="14" bestFit="1" customWidth="1"/>
    <col min="8435" max="8436" width="0" style="14" hidden="1" customWidth="1"/>
    <col min="8437" max="8437" width="9.140625" style="14" customWidth="1"/>
    <col min="8438" max="8670" width="9.140625" style="14"/>
    <col min="8671" max="8671" width="0" style="14" hidden="1" customWidth="1"/>
    <col min="8672" max="8672" width="66.42578125" style="14" customWidth="1"/>
    <col min="8673" max="8673" width="1.5703125" style="14" customWidth="1"/>
    <col min="8674" max="8674" width="13.85546875" style="14" customWidth="1"/>
    <col min="8675" max="8675" width="1.7109375" style="14" customWidth="1"/>
    <col min="8676" max="8676" width="11.85546875" style="14" customWidth="1"/>
    <col min="8677" max="8677" width="1.5703125" style="14" customWidth="1"/>
    <col min="8678" max="8678" width="9.140625" style="14" customWidth="1"/>
    <col min="8679" max="8679" width="2.7109375" style="14" customWidth="1"/>
    <col min="8680" max="8680" width="10.7109375" style="14" customWidth="1"/>
    <col min="8681" max="8681" width="9.7109375" style="14" customWidth="1"/>
    <col min="8682" max="8682" width="3.28515625" style="14" customWidth="1"/>
    <col min="8683" max="8683" width="13.28515625" style="14" customWidth="1"/>
    <col min="8684" max="8684" width="0" style="14" hidden="1" customWidth="1"/>
    <col min="8685" max="8685" width="14.140625" style="14" customWidth="1"/>
    <col min="8686" max="8686" width="14.7109375" style="14" customWidth="1"/>
    <col min="8687" max="8687" width="14.28515625" style="14" customWidth="1"/>
    <col min="8688" max="8688" width="10.42578125" style="14" customWidth="1"/>
    <col min="8689" max="8689" width="9.140625" style="14" customWidth="1"/>
    <col min="8690" max="8690" width="13.85546875" style="14" bestFit="1" customWidth="1"/>
    <col min="8691" max="8692" width="0" style="14" hidden="1" customWidth="1"/>
    <col min="8693" max="8693" width="9.140625" style="14" customWidth="1"/>
    <col min="8694" max="8926" width="9.140625" style="14"/>
    <col min="8927" max="8927" width="0" style="14" hidden="1" customWidth="1"/>
    <col min="8928" max="8928" width="66.42578125" style="14" customWidth="1"/>
    <col min="8929" max="8929" width="1.5703125" style="14" customWidth="1"/>
    <col min="8930" max="8930" width="13.85546875" style="14" customWidth="1"/>
    <col min="8931" max="8931" width="1.7109375" style="14" customWidth="1"/>
    <col min="8932" max="8932" width="11.85546875" style="14" customWidth="1"/>
    <col min="8933" max="8933" width="1.5703125" style="14" customWidth="1"/>
    <col min="8934" max="8934" width="9.140625" style="14" customWidth="1"/>
    <col min="8935" max="8935" width="2.7109375" style="14" customWidth="1"/>
    <col min="8936" max="8936" width="10.7109375" style="14" customWidth="1"/>
    <col min="8937" max="8937" width="9.7109375" style="14" customWidth="1"/>
    <col min="8938" max="8938" width="3.28515625" style="14" customWidth="1"/>
    <col min="8939" max="8939" width="13.28515625" style="14" customWidth="1"/>
    <col min="8940" max="8940" width="0" style="14" hidden="1" customWidth="1"/>
    <col min="8941" max="8941" width="14.140625" style="14" customWidth="1"/>
    <col min="8942" max="8942" width="14.7109375" style="14" customWidth="1"/>
    <col min="8943" max="8943" width="14.28515625" style="14" customWidth="1"/>
    <col min="8944" max="8944" width="10.42578125" style="14" customWidth="1"/>
    <col min="8945" max="8945" width="9.140625" style="14" customWidth="1"/>
    <col min="8946" max="8946" width="13.85546875" style="14" bestFit="1" customWidth="1"/>
    <col min="8947" max="8948" width="0" style="14" hidden="1" customWidth="1"/>
    <col min="8949" max="8949" width="9.140625" style="14" customWidth="1"/>
    <col min="8950" max="9182" width="9.140625" style="14"/>
    <col min="9183" max="9183" width="0" style="14" hidden="1" customWidth="1"/>
    <col min="9184" max="9184" width="66.42578125" style="14" customWidth="1"/>
    <col min="9185" max="9185" width="1.5703125" style="14" customWidth="1"/>
    <col min="9186" max="9186" width="13.85546875" style="14" customWidth="1"/>
    <col min="9187" max="9187" width="1.7109375" style="14" customWidth="1"/>
    <col min="9188" max="9188" width="11.85546875" style="14" customWidth="1"/>
    <col min="9189" max="9189" width="1.5703125" style="14" customWidth="1"/>
    <col min="9190" max="9190" width="9.140625" style="14" customWidth="1"/>
    <col min="9191" max="9191" width="2.7109375" style="14" customWidth="1"/>
    <col min="9192" max="9192" width="10.7109375" style="14" customWidth="1"/>
    <col min="9193" max="9193" width="9.7109375" style="14" customWidth="1"/>
    <col min="9194" max="9194" width="3.28515625" style="14" customWidth="1"/>
    <col min="9195" max="9195" width="13.28515625" style="14" customWidth="1"/>
    <col min="9196" max="9196" width="0" style="14" hidden="1" customWidth="1"/>
    <col min="9197" max="9197" width="14.140625" style="14" customWidth="1"/>
    <col min="9198" max="9198" width="14.7109375" style="14" customWidth="1"/>
    <col min="9199" max="9199" width="14.28515625" style="14" customWidth="1"/>
    <col min="9200" max="9200" width="10.42578125" style="14" customWidth="1"/>
    <col min="9201" max="9201" width="9.140625" style="14" customWidth="1"/>
    <col min="9202" max="9202" width="13.85546875" style="14" bestFit="1" customWidth="1"/>
    <col min="9203" max="9204" width="0" style="14" hidden="1" customWidth="1"/>
    <col min="9205" max="9205" width="9.140625" style="14" customWidth="1"/>
    <col min="9206" max="9438" width="9.140625" style="14"/>
    <col min="9439" max="9439" width="0" style="14" hidden="1" customWidth="1"/>
    <col min="9440" max="9440" width="66.42578125" style="14" customWidth="1"/>
    <col min="9441" max="9441" width="1.5703125" style="14" customWidth="1"/>
    <col min="9442" max="9442" width="13.85546875" style="14" customWidth="1"/>
    <col min="9443" max="9443" width="1.7109375" style="14" customWidth="1"/>
    <col min="9444" max="9444" width="11.85546875" style="14" customWidth="1"/>
    <col min="9445" max="9445" width="1.5703125" style="14" customWidth="1"/>
    <col min="9446" max="9446" width="9.140625" style="14" customWidth="1"/>
    <col min="9447" max="9447" width="2.7109375" style="14" customWidth="1"/>
    <col min="9448" max="9448" width="10.7109375" style="14" customWidth="1"/>
    <col min="9449" max="9449" width="9.7109375" style="14" customWidth="1"/>
    <col min="9450" max="9450" width="3.28515625" style="14" customWidth="1"/>
    <col min="9451" max="9451" width="13.28515625" style="14" customWidth="1"/>
    <col min="9452" max="9452" width="0" style="14" hidden="1" customWidth="1"/>
    <col min="9453" max="9453" width="14.140625" style="14" customWidth="1"/>
    <col min="9454" max="9454" width="14.7109375" style="14" customWidth="1"/>
    <col min="9455" max="9455" width="14.28515625" style="14" customWidth="1"/>
    <col min="9456" max="9456" width="10.42578125" style="14" customWidth="1"/>
    <col min="9457" max="9457" width="9.140625" style="14" customWidth="1"/>
    <col min="9458" max="9458" width="13.85546875" style="14" bestFit="1" customWidth="1"/>
    <col min="9459" max="9460" width="0" style="14" hidden="1" customWidth="1"/>
    <col min="9461" max="9461" width="9.140625" style="14" customWidth="1"/>
    <col min="9462" max="9694" width="9.140625" style="14"/>
    <col min="9695" max="9695" width="0" style="14" hidden="1" customWidth="1"/>
    <col min="9696" max="9696" width="66.42578125" style="14" customWidth="1"/>
    <col min="9697" max="9697" width="1.5703125" style="14" customWidth="1"/>
    <col min="9698" max="9698" width="13.85546875" style="14" customWidth="1"/>
    <col min="9699" max="9699" width="1.7109375" style="14" customWidth="1"/>
    <col min="9700" max="9700" width="11.85546875" style="14" customWidth="1"/>
    <col min="9701" max="9701" width="1.5703125" style="14" customWidth="1"/>
    <col min="9702" max="9702" width="9.140625" style="14" customWidth="1"/>
    <col min="9703" max="9703" width="2.7109375" style="14" customWidth="1"/>
    <col min="9704" max="9704" width="10.7109375" style="14" customWidth="1"/>
    <col min="9705" max="9705" width="9.7109375" style="14" customWidth="1"/>
    <col min="9706" max="9706" width="3.28515625" style="14" customWidth="1"/>
    <col min="9707" max="9707" width="13.28515625" style="14" customWidth="1"/>
    <col min="9708" max="9708" width="0" style="14" hidden="1" customWidth="1"/>
    <col min="9709" max="9709" width="14.140625" style="14" customWidth="1"/>
    <col min="9710" max="9710" width="14.7109375" style="14" customWidth="1"/>
    <col min="9711" max="9711" width="14.28515625" style="14" customWidth="1"/>
    <col min="9712" max="9712" width="10.42578125" style="14" customWidth="1"/>
    <col min="9713" max="9713" width="9.140625" style="14" customWidth="1"/>
    <col min="9714" max="9714" width="13.85546875" style="14" bestFit="1" customWidth="1"/>
    <col min="9715" max="9716" width="0" style="14" hidden="1" customWidth="1"/>
    <col min="9717" max="9717" width="9.140625" style="14" customWidth="1"/>
    <col min="9718" max="9950" width="9.140625" style="14"/>
    <col min="9951" max="9951" width="0" style="14" hidden="1" customWidth="1"/>
    <col min="9952" max="9952" width="66.42578125" style="14" customWidth="1"/>
    <col min="9953" max="9953" width="1.5703125" style="14" customWidth="1"/>
    <col min="9954" max="9954" width="13.85546875" style="14" customWidth="1"/>
    <col min="9955" max="9955" width="1.7109375" style="14" customWidth="1"/>
    <col min="9956" max="9956" width="11.85546875" style="14" customWidth="1"/>
    <col min="9957" max="9957" width="1.5703125" style="14" customWidth="1"/>
    <col min="9958" max="9958" width="9.140625" style="14" customWidth="1"/>
    <col min="9959" max="9959" width="2.7109375" style="14" customWidth="1"/>
    <col min="9960" max="9960" width="10.7109375" style="14" customWidth="1"/>
    <col min="9961" max="9961" width="9.7109375" style="14" customWidth="1"/>
    <col min="9962" max="9962" width="3.28515625" style="14" customWidth="1"/>
    <col min="9963" max="9963" width="13.28515625" style="14" customWidth="1"/>
    <col min="9964" max="9964" width="0" style="14" hidden="1" customWidth="1"/>
    <col min="9965" max="9965" width="14.140625" style="14" customWidth="1"/>
    <col min="9966" max="9966" width="14.7109375" style="14" customWidth="1"/>
    <col min="9967" max="9967" width="14.28515625" style="14" customWidth="1"/>
    <col min="9968" max="9968" width="10.42578125" style="14" customWidth="1"/>
    <col min="9969" max="9969" width="9.140625" style="14" customWidth="1"/>
    <col min="9970" max="9970" width="13.85546875" style="14" bestFit="1" customWidth="1"/>
    <col min="9971" max="9972" width="0" style="14" hidden="1" customWidth="1"/>
    <col min="9973" max="9973" width="9.140625" style="14" customWidth="1"/>
    <col min="9974" max="10206" width="9.140625" style="14"/>
    <col min="10207" max="10207" width="0" style="14" hidden="1" customWidth="1"/>
    <col min="10208" max="10208" width="66.42578125" style="14" customWidth="1"/>
    <col min="10209" max="10209" width="1.5703125" style="14" customWidth="1"/>
    <col min="10210" max="10210" width="13.85546875" style="14" customWidth="1"/>
    <col min="10211" max="10211" width="1.7109375" style="14" customWidth="1"/>
    <col min="10212" max="10212" width="11.85546875" style="14" customWidth="1"/>
    <col min="10213" max="10213" width="1.5703125" style="14" customWidth="1"/>
    <col min="10214" max="10214" width="9.140625" style="14" customWidth="1"/>
    <col min="10215" max="10215" width="2.7109375" style="14" customWidth="1"/>
    <col min="10216" max="10216" width="10.7109375" style="14" customWidth="1"/>
    <col min="10217" max="10217" width="9.7109375" style="14" customWidth="1"/>
    <col min="10218" max="10218" width="3.28515625" style="14" customWidth="1"/>
    <col min="10219" max="10219" width="13.28515625" style="14" customWidth="1"/>
    <col min="10220" max="10220" width="0" style="14" hidden="1" customWidth="1"/>
    <col min="10221" max="10221" width="14.140625" style="14" customWidth="1"/>
    <col min="10222" max="10222" width="14.7109375" style="14" customWidth="1"/>
    <col min="10223" max="10223" width="14.28515625" style="14" customWidth="1"/>
    <col min="10224" max="10224" width="10.42578125" style="14" customWidth="1"/>
    <col min="10225" max="10225" width="9.140625" style="14" customWidth="1"/>
    <col min="10226" max="10226" width="13.85546875" style="14" bestFit="1" customWidth="1"/>
    <col min="10227" max="10228" width="0" style="14" hidden="1" customWidth="1"/>
    <col min="10229" max="10229" width="9.140625" style="14" customWidth="1"/>
    <col min="10230" max="10462" width="9.140625" style="14"/>
    <col min="10463" max="10463" width="0" style="14" hidden="1" customWidth="1"/>
    <col min="10464" max="10464" width="66.42578125" style="14" customWidth="1"/>
    <col min="10465" max="10465" width="1.5703125" style="14" customWidth="1"/>
    <col min="10466" max="10466" width="13.85546875" style="14" customWidth="1"/>
    <col min="10467" max="10467" width="1.7109375" style="14" customWidth="1"/>
    <col min="10468" max="10468" width="11.85546875" style="14" customWidth="1"/>
    <col min="10469" max="10469" width="1.5703125" style="14" customWidth="1"/>
    <col min="10470" max="10470" width="9.140625" style="14" customWidth="1"/>
    <col min="10471" max="10471" width="2.7109375" style="14" customWidth="1"/>
    <col min="10472" max="10472" width="10.7109375" style="14" customWidth="1"/>
    <col min="10473" max="10473" width="9.7109375" style="14" customWidth="1"/>
    <col min="10474" max="10474" width="3.28515625" style="14" customWidth="1"/>
    <col min="10475" max="10475" width="13.28515625" style="14" customWidth="1"/>
    <col min="10476" max="10476" width="0" style="14" hidden="1" customWidth="1"/>
    <col min="10477" max="10477" width="14.140625" style="14" customWidth="1"/>
    <col min="10478" max="10478" width="14.7109375" style="14" customWidth="1"/>
    <col min="10479" max="10479" width="14.28515625" style="14" customWidth="1"/>
    <col min="10480" max="10480" width="10.42578125" style="14" customWidth="1"/>
    <col min="10481" max="10481" width="9.140625" style="14" customWidth="1"/>
    <col min="10482" max="10482" width="13.85546875" style="14" bestFit="1" customWidth="1"/>
    <col min="10483" max="10484" width="0" style="14" hidden="1" customWidth="1"/>
    <col min="10485" max="10485" width="9.140625" style="14" customWidth="1"/>
    <col min="10486" max="10718" width="9.140625" style="14"/>
    <col min="10719" max="10719" width="0" style="14" hidden="1" customWidth="1"/>
    <col min="10720" max="10720" width="66.42578125" style="14" customWidth="1"/>
    <col min="10721" max="10721" width="1.5703125" style="14" customWidth="1"/>
    <col min="10722" max="10722" width="13.85546875" style="14" customWidth="1"/>
    <col min="10723" max="10723" width="1.7109375" style="14" customWidth="1"/>
    <col min="10724" max="10724" width="11.85546875" style="14" customWidth="1"/>
    <col min="10725" max="10725" width="1.5703125" style="14" customWidth="1"/>
    <col min="10726" max="10726" width="9.140625" style="14" customWidth="1"/>
    <col min="10727" max="10727" width="2.7109375" style="14" customWidth="1"/>
    <col min="10728" max="10728" width="10.7109375" style="14" customWidth="1"/>
    <col min="10729" max="10729" width="9.7109375" style="14" customWidth="1"/>
    <col min="10730" max="10730" width="3.28515625" style="14" customWidth="1"/>
    <col min="10731" max="10731" width="13.28515625" style="14" customWidth="1"/>
    <col min="10732" max="10732" width="0" style="14" hidden="1" customWidth="1"/>
    <col min="10733" max="10733" width="14.140625" style="14" customWidth="1"/>
    <col min="10734" max="10734" width="14.7109375" style="14" customWidth="1"/>
    <col min="10735" max="10735" width="14.28515625" style="14" customWidth="1"/>
    <col min="10736" max="10736" width="10.42578125" style="14" customWidth="1"/>
    <col min="10737" max="10737" width="9.140625" style="14" customWidth="1"/>
    <col min="10738" max="10738" width="13.85546875" style="14" bestFit="1" customWidth="1"/>
    <col min="10739" max="10740" width="0" style="14" hidden="1" customWidth="1"/>
    <col min="10741" max="10741" width="9.140625" style="14" customWidth="1"/>
    <col min="10742" max="10974" width="9.140625" style="14"/>
    <col min="10975" max="10975" width="0" style="14" hidden="1" customWidth="1"/>
    <col min="10976" max="10976" width="66.42578125" style="14" customWidth="1"/>
    <col min="10977" max="10977" width="1.5703125" style="14" customWidth="1"/>
    <col min="10978" max="10978" width="13.85546875" style="14" customWidth="1"/>
    <col min="10979" max="10979" width="1.7109375" style="14" customWidth="1"/>
    <col min="10980" max="10980" width="11.85546875" style="14" customWidth="1"/>
    <col min="10981" max="10981" width="1.5703125" style="14" customWidth="1"/>
    <col min="10982" max="10982" width="9.140625" style="14" customWidth="1"/>
    <col min="10983" max="10983" width="2.7109375" style="14" customWidth="1"/>
    <col min="10984" max="10984" width="10.7109375" style="14" customWidth="1"/>
    <col min="10985" max="10985" width="9.7109375" style="14" customWidth="1"/>
    <col min="10986" max="10986" width="3.28515625" style="14" customWidth="1"/>
    <col min="10987" max="10987" width="13.28515625" style="14" customWidth="1"/>
    <col min="10988" max="10988" width="0" style="14" hidden="1" customWidth="1"/>
    <col min="10989" max="10989" width="14.140625" style="14" customWidth="1"/>
    <col min="10990" max="10990" width="14.7109375" style="14" customWidth="1"/>
    <col min="10991" max="10991" width="14.28515625" style="14" customWidth="1"/>
    <col min="10992" max="10992" width="10.42578125" style="14" customWidth="1"/>
    <col min="10993" max="10993" width="9.140625" style="14" customWidth="1"/>
    <col min="10994" max="10994" width="13.85546875" style="14" bestFit="1" customWidth="1"/>
    <col min="10995" max="10996" width="0" style="14" hidden="1" customWidth="1"/>
    <col min="10997" max="10997" width="9.140625" style="14" customWidth="1"/>
    <col min="10998" max="11230" width="9.140625" style="14"/>
    <col min="11231" max="11231" width="0" style="14" hidden="1" customWidth="1"/>
    <col min="11232" max="11232" width="66.42578125" style="14" customWidth="1"/>
    <col min="11233" max="11233" width="1.5703125" style="14" customWidth="1"/>
    <col min="11234" max="11234" width="13.85546875" style="14" customWidth="1"/>
    <col min="11235" max="11235" width="1.7109375" style="14" customWidth="1"/>
    <col min="11236" max="11236" width="11.85546875" style="14" customWidth="1"/>
    <col min="11237" max="11237" width="1.5703125" style="14" customWidth="1"/>
    <col min="11238" max="11238" width="9.140625" style="14" customWidth="1"/>
    <col min="11239" max="11239" width="2.7109375" style="14" customWidth="1"/>
    <col min="11240" max="11240" width="10.7109375" style="14" customWidth="1"/>
    <col min="11241" max="11241" width="9.7109375" style="14" customWidth="1"/>
    <col min="11242" max="11242" width="3.28515625" style="14" customWidth="1"/>
    <col min="11243" max="11243" width="13.28515625" style="14" customWidth="1"/>
    <col min="11244" max="11244" width="0" style="14" hidden="1" customWidth="1"/>
    <col min="11245" max="11245" width="14.140625" style="14" customWidth="1"/>
    <col min="11246" max="11246" width="14.7109375" style="14" customWidth="1"/>
    <col min="11247" max="11247" width="14.28515625" style="14" customWidth="1"/>
    <col min="11248" max="11248" width="10.42578125" style="14" customWidth="1"/>
    <col min="11249" max="11249" width="9.140625" style="14" customWidth="1"/>
    <col min="11250" max="11250" width="13.85546875" style="14" bestFit="1" customWidth="1"/>
    <col min="11251" max="11252" width="0" style="14" hidden="1" customWidth="1"/>
    <col min="11253" max="11253" width="9.140625" style="14" customWidth="1"/>
    <col min="11254" max="11486" width="9.140625" style="14"/>
    <col min="11487" max="11487" width="0" style="14" hidden="1" customWidth="1"/>
    <col min="11488" max="11488" width="66.42578125" style="14" customWidth="1"/>
    <col min="11489" max="11489" width="1.5703125" style="14" customWidth="1"/>
    <col min="11490" max="11490" width="13.85546875" style="14" customWidth="1"/>
    <col min="11491" max="11491" width="1.7109375" style="14" customWidth="1"/>
    <col min="11492" max="11492" width="11.85546875" style="14" customWidth="1"/>
    <col min="11493" max="11493" width="1.5703125" style="14" customWidth="1"/>
    <col min="11494" max="11494" width="9.140625" style="14" customWidth="1"/>
    <col min="11495" max="11495" width="2.7109375" style="14" customWidth="1"/>
    <col min="11496" max="11496" width="10.7109375" style="14" customWidth="1"/>
    <col min="11497" max="11497" width="9.7109375" style="14" customWidth="1"/>
    <col min="11498" max="11498" width="3.28515625" style="14" customWidth="1"/>
    <col min="11499" max="11499" width="13.28515625" style="14" customWidth="1"/>
    <col min="11500" max="11500" width="0" style="14" hidden="1" customWidth="1"/>
    <col min="11501" max="11501" width="14.140625" style="14" customWidth="1"/>
    <col min="11502" max="11502" width="14.7109375" style="14" customWidth="1"/>
    <col min="11503" max="11503" width="14.28515625" style="14" customWidth="1"/>
    <col min="11504" max="11504" width="10.42578125" style="14" customWidth="1"/>
    <col min="11505" max="11505" width="9.140625" style="14" customWidth="1"/>
    <col min="11506" max="11506" width="13.85546875" style="14" bestFit="1" customWidth="1"/>
    <col min="11507" max="11508" width="0" style="14" hidden="1" customWidth="1"/>
    <col min="11509" max="11509" width="9.140625" style="14" customWidth="1"/>
    <col min="11510" max="11742" width="9.140625" style="14"/>
    <col min="11743" max="11743" width="0" style="14" hidden="1" customWidth="1"/>
    <col min="11744" max="11744" width="66.42578125" style="14" customWidth="1"/>
    <col min="11745" max="11745" width="1.5703125" style="14" customWidth="1"/>
    <col min="11746" max="11746" width="13.85546875" style="14" customWidth="1"/>
    <col min="11747" max="11747" width="1.7109375" style="14" customWidth="1"/>
    <col min="11748" max="11748" width="11.85546875" style="14" customWidth="1"/>
    <col min="11749" max="11749" width="1.5703125" style="14" customWidth="1"/>
    <col min="11750" max="11750" width="9.140625" style="14" customWidth="1"/>
    <col min="11751" max="11751" width="2.7109375" style="14" customWidth="1"/>
    <col min="11752" max="11752" width="10.7109375" style="14" customWidth="1"/>
    <col min="11753" max="11753" width="9.7109375" style="14" customWidth="1"/>
    <col min="11754" max="11754" width="3.28515625" style="14" customWidth="1"/>
    <col min="11755" max="11755" width="13.28515625" style="14" customWidth="1"/>
    <col min="11756" max="11756" width="0" style="14" hidden="1" customWidth="1"/>
    <col min="11757" max="11757" width="14.140625" style="14" customWidth="1"/>
    <col min="11758" max="11758" width="14.7109375" style="14" customWidth="1"/>
    <col min="11759" max="11759" width="14.28515625" style="14" customWidth="1"/>
    <col min="11760" max="11760" width="10.42578125" style="14" customWidth="1"/>
    <col min="11761" max="11761" width="9.140625" style="14" customWidth="1"/>
    <col min="11762" max="11762" width="13.85546875" style="14" bestFit="1" customWidth="1"/>
    <col min="11763" max="11764" width="0" style="14" hidden="1" customWidth="1"/>
    <col min="11765" max="11765" width="9.140625" style="14" customWidth="1"/>
    <col min="11766" max="11998" width="9.140625" style="14"/>
    <col min="11999" max="11999" width="0" style="14" hidden="1" customWidth="1"/>
    <col min="12000" max="12000" width="66.42578125" style="14" customWidth="1"/>
    <col min="12001" max="12001" width="1.5703125" style="14" customWidth="1"/>
    <col min="12002" max="12002" width="13.85546875" style="14" customWidth="1"/>
    <col min="12003" max="12003" width="1.7109375" style="14" customWidth="1"/>
    <col min="12004" max="12004" width="11.85546875" style="14" customWidth="1"/>
    <col min="12005" max="12005" width="1.5703125" style="14" customWidth="1"/>
    <col min="12006" max="12006" width="9.140625" style="14" customWidth="1"/>
    <col min="12007" max="12007" width="2.7109375" style="14" customWidth="1"/>
    <col min="12008" max="12008" width="10.7109375" style="14" customWidth="1"/>
    <col min="12009" max="12009" width="9.7109375" style="14" customWidth="1"/>
    <col min="12010" max="12010" width="3.28515625" style="14" customWidth="1"/>
    <col min="12011" max="12011" width="13.28515625" style="14" customWidth="1"/>
    <col min="12012" max="12012" width="0" style="14" hidden="1" customWidth="1"/>
    <col min="12013" max="12013" width="14.140625" style="14" customWidth="1"/>
    <col min="12014" max="12014" width="14.7109375" style="14" customWidth="1"/>
    <col min="12015" max="12015" width="14.28515625" style="14" customWidth="1"/>
    <col min="12016" max="12016" width="10.42578125" style="14" customWidth="1"/>
    <col min="12017" max="12017" width="9.140625" style="14" customWidth="1"/>
    <col min="12018" max="12018" width="13.85546875" style="14" bestFit="1" customWidth="1"/>
    <col min="12019" max="12020" width="0" style="14" hidden="1" customWidth="1"/>
    <col min="12021" max="12021" width="9.140625" style="14" customWidth="1"/>
    <col min="12022" max="12254" width="9.140625" style="14"/>
    <col min="12255" max="12255" width="0" style="14" hidden="1" customWidth="1"/>
    <col min="12256" max="12256" width="66.42578125" style="14" customWidth="1"/>
    <col min="12257" max="12257" width="1.5703125" style="14" customWidth="1"/>
    <col min="12258" max="12258" width="13.85546875" style="14" customWidth="1"/>
    <col min="12259" max="12259" width="1.7109375" style="14" customWidth="1"/>
    <col min="12260" max="12260" width="11.85546875" style="14" customWidth="1"/>
    <col min="12261" max="12261" width="1.5703125" style="14" customWidth="1"/>
    <col min="12262" max="12262" width="9.140625" style="14" customWidth="1"/>
    <col min="12263" max="12263" width="2.7109375" style="14" customWidth="1"/>
    <col min="12264" max="12264" width="10.7109375" style="14" customWidth="1"/>
    <col min="12265" max="12265" width="9.7109375" style="14" customWidth="1"/>
    <col min="12266" max="12266" width="3.28515625" style="14" customWidth="1"/>
    <col min="12267" max="12267" width="13.28515625" style="14" customWidth="1"/>
    <col min="12268" max="12268" width="0" style="14" hidden="1" customWidth="1"/>
    <col min="12269" max="12269" width="14.140625" style="14" customWidth="1"/>
    <col min="12270" max="12270" width="14.7109375" style="14" customWidth="1"/>
    <col min="12271" max="12271" width="14.28515625" style="14" customWidth="1"/>
    <col min="12272" max="12272" width="10.42578125" style="14" customWidth="1"/>
    <col min="12273" max="12273" width="9.140625" style="14" customWidth="1"/>
    <col min="12274" max="12274" width="13.85546875" style="14" bestFit="1" customWidth="1"/>
    <col min="12275" max="12276" width="0" style="14" hidden="1" customWidth="1"/>
    <col min="12277" max="12277" width="9.140625" style="14" customWidth="1"/>
    <col min="12278" max="12510" width="9.140625" style="14"/>
    <col min="12511" max="12511" width="0" style="14" hidden="1" customWidth="1"/>
    <col min="12512" max="12512" width="66.42578125" style="14" customWidth="1"/>
    <col min="12513" max="12513" width="1.5703125" style="14" customWidth="1"/>
    <col min="12514" max="12514" width="13.85546875" style="14" customWidth="1"/>
    <col min="12515" max="12515" width="1.7109375" style="14" customWidth="1"/>
    <col min="12516" max="12516" width="11.85546875" style="14" customWidth="1"/>
    <col min="12517" max="12517" width="1.5703125" style="14" customWidth="1"/>
    <col min="12518" max="12518" width="9.140625" style="14" customWidth="1"/>
    <col min="12519" max="12519" width="2.7109375" style="14" customWidth="1"/>
    <col min="12520" max="12520" width="10.7109375" style="14" customWidth="1"/>
    <col min="12521" max="12521" width="9.7109375" style="14" customWidth="1"/>
    <col min="12522" max="12522" width="3.28515625" style="14" customWidth="1"/>
    <col min="12523" max="12523" width="13.28515625" style="14" customWidth="1"/>
    <col min="12524" max="12524" width="0" style="14" hidden="1" customWidth="1"/>
    <col min="12525" max="12525" width="14.140625" style="14" customWidth="1"/>
    <col min="12526" max="12526" width="14.7109375" style="14" customWidth="1"/>
    <col min="12527" max="12527" width="14.28515625" style="14" customWidth="1"/>
    <col min="12528" max="12528" width="10.42578125" style="14" customWidth="1"/>
    <col min="12529" max="12529" width="9.140625" style="14" customWidth="1"/>
    <col min="12530" max="12530" width="13.85546875" style="14" bestFit="1" customWidth="1"/>
    <col min="12531" max="12532" width="0" style="14" hidden="1" customWidth="1"/>
    <col min="12533" max="12533" width="9.140625" style="14" customWidth="1"/>
    <col min="12534" max="12766" width="9.140625" style="14"/>
    <col min="12767" max="12767" width="0" style="14" hidden="1" customWidth="1"/>
    <col min="12768" max="12768" width="66.42578125" style="14" customWidth="1"/>
    <col min="12769" max="12769" width="1.5703125" style="14" customWidth="1"/>
    <col min="12770" max="12770" width="13.85546875" style="14" customWidth="1"/>
    <col min="12771" max="12771" width="1.7109375" style="14" customWidth="1"/>
    <col min="12772" max="12772" width="11.85546875" style="14" customWidth="1"/>
    <col min="12773" max="12773" width="1.5703125" style="14" customWidth="1"/>
    <col min="12774" max="12774" width="9.140625" style="14" customWidth="1"/>
    <col min="12775" max="12775" width="2.7109375" style="14" customWidth="1"/>
    <col min="12776" max="12776" width="10.7109375" style="14" customWidth="1"/>
    <col min="12777" max="12777" width="9.7109375" style="14" customWidth="1"/>
    <col min="12778" max="12778" width="3.28515625" style="14" customWidth="1"/>
    <col min="12779" max="12779" width="13.28515625" style="14" customWidth="1"/>
    <col min="12780" max="12780" width="0" style="14" hidden="1" customWidth="1"/>
    <col min="12781" max="12781" width="14.140625" style="14" customWidth="1"/>
    <col min="12782" max="12782" width="14.7109375" style="14" customWidth="1"/>
    <col min="12783" max="12783" width="14.28515625" style="14" customWidth="1"/>
    <col min="12784" max="12784" width="10.42578125" style="14" customWidth="1"/>
    <col min="12785" max="12785" width="9.140625" style="14" customWidth="1"/>
    <col min="12786" max="12786" width="13.85546875" style="14" bestFit="1" customWidth="1"/>
    <col min="12787" max="12788" width="0" style="14" hidden="1" customWidth="1"/>
    <col min="12789" max="12789" width="9.140625" style="14" customWidth="1"/>
    <col min="12790" max="13022" width="9.140625" style="14"/>
    <col min="13023" max="13023" width="0" style="14" hidden="1" customWidth="1"/>
    <col min="13024" max="13024" width="66.42578125" style="14" customWidth="1"/>
    <col min="13025" max="13025" width="1.5703125" style="14" customWidth="1"/>
    <col min="13026" max="13026" width="13.85546875" style="14" customWidth="1"/>
    <col min="13027" max="13027" width="1.7109375" style="14" customWidth="1"/>
    <col min="13028" max="13028" width="11.85546875" style="14" customWidth="1"/>
    <col min="13029" max="13029" width="1.5703125" style="14" customWidth="1"/>
    <col min="13030" max="13030" width="9.140625" style="14" customWidth="1"/>
    <col min="13031" max="13031" width="2.7109375" style="14" customWidth="1"/>
    <col min="13032" max="13032" width="10.7109375" style="14" customWidth="1"/>
    <col min="13033" max="13033" width="9.7109375" style="14" customWidth="1"/>
    <col min="13034" max="13034" width="3.28515625" style="14" customWidth="1"/>
    <col min="13035" max="13035" width="13.28515625" style="14" customWidth="1"/>
    <col min="13036" max="13036" width="0" style="14" hidden="1" customWidth="1"/>
    <col min="13037" max="13037" width="14.140625" style="14" customWidth="1"/>
    <col min="13038" max="13038" width="14.7109375" style="14" customWidth="1"/>
    <col min="13039" max="13039" width="14.28515625" style="14" customWidth="1"/>
    <col min="13040" max="13040" width="10.42578125" style="14" customWidth="1"/>
    <col min="13041" max="13041" width="9.140625" style="14" customWidth="1"/>
    <col min="13042" max="13042" width="13.85546875" style="14" bestFit="1" customWidth="1"/>
    <col min="13043" max="13044" width="0" style="14" hidden="1" customWidth="1"/>
    <col min="13045" max="13045" width="9.140625" style="14" customWidth="1"/>
    <col min="13046" max="13278" width="9.140625" style="14"/>
    <col min="13279" max="13279" width="0" style="14" hidden="1" customWidth="1"/>
    <col min="13280" max="13280" width="66.42578125" style="14" customWidth="1"/>
    <col min="13281" max="13281" width="1.5703125" style="14" customWidth="1"/>
    <col min="13282" max="13282" width="13.85546875" style="14" customWidth="1"/>
    <col min="13283" max="13283" width="1.7109375" style="14" customWidth="1"/>
    <col min="13284" max="13284" width="11.85546875" style="14" customWidth="1"/>
    <col min="13285" max="13285" width="1.5703125" style="14" customWidth="1"/>
    <col min="13286" max="13286" width="9.140625" style="14" customWidth="1"/>
    <col min="13287" max="13287" width="2.7109375" style="14" customWidth="1"/>
    <col min="13288" max="13288" width="10.7109375" style="14" customWidth="1"/>
    <col min="13289" max="13289" width="9.7109375" style="14" customWidth="1"/>
    <col min="13290" max="13290" width="3.28515625" style="14" customWidth="1"/>
    <col min="13291" max="13291" width="13.28515625" style="14" customWidth="1"/>
    <col min="13292" max="13292" width="0" style="14" hidden="1" customWidth="1"/>
    <col min="13293" max="13293" width="14.140625" style="14" customWidth="1"/>
    <col min="13294" max="13294" width="14.7109375" style="14" customWidth="1"/>
    <col min="13295" max="13295" width="14.28515625" style="14" customWidth="1"/>
    <col min="13296" max="13296" width="10.42578125" style="14" customWidth="1"/>
    <col min="13297" max="13297" width="9.140625" style="14" customWidth="1"/>
    <col min="13298" max="13298" width="13.85546875" style="14" bestFit="1" customWidth="1"/>
    <col min="13299" max="13300" width="0" style="14" hidden="1" customWidth="1"/>
    <col min="13301" max="13301" width="9.140625" style="14" customWidth="1"/>
    <col min="13302" max="13534" width="9.140625" style="14"/>
    <col min="13535" max="13535" width="0" style="14" hidden="1" customWidth="1"/>
    <col min="13536" max="13536" width="66.42578125" style="14" customWidth="1"/>
    <col min="13537" max="13537" width="1.5703125" style="14" customWidth="1"/>
    <col min="13538" max="13538" width="13.85546875" style="14" customWidth="1"/>
    <col min="13539" max="13539" width="1.7109375" style="14" customWidth="1"/>
    <col min="13540" max="13540" width="11.85546875" style="14" customWidth="1"/>
    <col min="13541" max="13541" width="1.5703125" style="14" customWidth="1"/>
    <col min="13542" max="13542" width="9.140625" style="14" customWidth="1"/>
    <col min="13543" max="13543" width="2.7109375" style="14" customWidth="1"/>
    <col min="13544" max="13544" width="10.7109375" style="14" customWidth="1"/>
    <col min="13545" max="13545" width="9.7109375" style="14" customWidth="1"/>
    <col min="13546" max="13546" width="3.28515625" style="14" customWidth="1"/>
    <col min="13547" max="13547" width="13.28515625" style="14" customWidth="1"/>
    <col min="13548" max="13548" width="0" style="14" hidden="1" customWidth="1"/>
    <col min="13549" max="13549" width="14.140625" style="14" customWidth="1"/>
    <col min="13550" max="13550" width="14.7109375" style="14" customWidth="1"/>
    <col min="13551" max="13551" width="14.28515625" style="14" customWidth="1"/>
    <col min="13552" max="13552" width="10.42578125" style="14" customWidth="1"/>
    <col min="13553" max="13553" width="9.140625" style="14" customWidth="1"/>
    <col min="13554" max="13554" width="13.85546875" style="14" bestFit="1" customWidth="1"/>
    <col min="13555" max="13556" width="0" style="14" hidden="1" customWidth="1"/>
    <col min="13557" max="13557" width="9.140625" style="14" customWidth="1"/>
    <col min="13558" max="13790" width="9.140625" style="14"/>
    <col min="13791" max="13791" width="0" style="14" hidden="1" customWidth="1"/>
    <col min="13792" max="13792" width="66.42578125" style="14" customWidth="1"/>
    <col min="13793" max="13793" width="1.5703125" style="14" customWidth="1"/>
    <col min="13794" max="13794" width="13.85546875" style="14" customWidth="1"/>
    <col min="13795" max="13795" width="1.7109375" style="14" customWidth="1"/>
    <col min="13796" max="13796" width="11.85546875" style="14" customWidth="1"/>
    <col min="13797" max="13797" width="1.5703125" style="14" customWidth="1"/>
    <col min="13798" max="13798" width="9.140625" style="14" customWidth="1"/>
    <col min="13799" max="13799" width="2.7109375" style="14" customWidth="1"/>
    <col min="13800" max="13800" width="10.7109375" style="14" customWidth="1"/>
    <col min="13801" max="13801" width="9.7109375" style="14" customWidth="1"/>
    <col min="13802" max="13802" width="3.28515625" style="14" customWidth="1"/>
    <col min="13803" max="13803" width="13.28515625" style="14" customWidth="1"/>
    <col min="13804" max="13804" width="0" style="14" hidden="1" customWidth="1"/>
    <col min="13805" max="13805" width="14.140625" style="14" customWidth="1"/>
    <col min="13806" max="13806" width="14.7109375" style="14" customWidth="1"/>
    <col min="13807" max="13807" width="14.28515625" style="14" customWidth="1"/>
    <col min="13808" max="13808" width="10.42578125" style="14" customWidth="1"/>
    <col min="13809" max="13809" width="9.140625" style="14" customWidth="1"/>
    <col min="13810" max="13810" width="13.85546875" style="14" bestFit="1" customWidth="1"/>
    <col min="13811" max="13812" width="0" style="14" hidden="1" customWidth="1"/>
    <col min="13813" max="13813" width="9.140625" style="14" customWidth="1"/>
    <col min="13814" max="14046" width="9.140625" style="14"/>
    <col min="14047" max="14047" width="0" style="14" hidden="1" customWidth="1"/>
    <col min="14048" max="14048" width="66.42578125" style="14" customWidth="1"/>
    <col min="14049" max="14049" width="1.5703125" style="14" customWidth="1"/>
    <col min="14050" max="14050" width="13.85546875" style="14" customWidth="1"/>
    <col min="14051" max="14051" width="1.7109375" style="14" customWidth="1"/>
    <col min="14052" max="14052" width="11.85546875" style="14" customWidth="1"/>
    <col min="14053" max="14053" width="1.5703125" style="14" customWidth="1"/>
    <col min="14054" max="14054" width="9.140625" style="14" customWidth="1"/>
    <col min="14055" max="14055" width="2.7109375" style="14" customWidth="1"/>
    <col min="14056" max="14056" width="10.7109375" style="14" customWidth="1"/>
    <col min="14057" max="14057" width="9.7109375" style="14" customWidth="1"/>
    <col min="14058" max="14058" width="3.28515625" style="14" customWidth="1"/>
    <col min="14059" max="14059" width="13.28515625" style="14" customWidth="1"/>
    <col min="14060" max="14060" width="0" style="14" hidden="1" customWidth="1"/>
    <col min="14061" max="14061" width="14.140625" style="14" customWidth="1"/>
    <col min="14062" max="14062" width="14.7109375" style="14" customWidth="1"/>
    <col min="14063" max="14063" width="14.28515625" style="14" customWidth="1"/>
    <col min="14064" max="14064" width="10.42578125" style="14" customWidth="1"/>
    <col min="14065" max="14065" width="9.140625" style="14" customWidth="1"/>
    <col min="14066" max="14066" width="13.85546875" style="14" bestFit="1" customWidth="1"/>
    <col min="14067" max="14068" width="0" style="14" hidden="1" customWidth="1"/>
    <col min="14069" max="14069" width="9.140625" style="14" customWidth="1"/>
    <col min="14070" max="14302" width="9.140625" style="14"/>
    <col min="14303" max="14303" width="0" style="14" hidden="1" customWidth="1"/>
    <col min="14304" max="14304" width="66.42578125" style="14" customWidth="1"/>
    <col min="14305" max="14305" width="1.5703125" style="14" customWidth="1"/>
    <col min="14306" max="14306" width="13.85546875" style="14" customWidth="1"/>
    <col min="14307" max="14307" width="1.7109375" style="14" customWidth="1"/>
    <col min="14308" max="14308" width="11.85546875" style="14" customWidth="1"/>
    <col min="14309" max="14309" width="1.5703125" style="14" customWidth="1"/>
    <col min="14310" max="14310" width="9.140625" style="14" customWidth="1"/>
    <col min="14311" max="14311" width="2.7109375" style="14" customWidth="1"/>
    <col min="14312" max="14312" width="10.7109375" style="14" customWidth="1"/>
    <col min="14313" max="14313" width="9.7109375" style="14" customWidth="1"/>
    <col min="14314" max="14314" width="3.28515625" style="14" customWidth="1"/>
    <col min="14315" max="14315" width="13.28515625" style="14" customWidth="1"/>
    <col min="14316" max="14316" width="0" style="14" hidden="1" customWidth="1"/>
    <col min="14317" max="14317" width="14.140625" style="14" customWidth="1"/>
    <col min="14318" max="14318" width="14.7109375" style="14" customWidth="1"/>
    <col min="14319" max="14319" width="14.28515625" style="14" customWidth="1"/>
    <col min="14320" max="14320" width="10.42578125" style="14" customWidth="1"/>
    <col min="14321" max="14321" width="9.140625" style="14" customWidth="1"/>
    <col min="14322" max="14322" width="13.85546875" style="14" bestFit="1" customWidth="1"/>
    <col min="14323" max="14324" width="0" style="14" hidden="1" customWidth="1"/>
    <col min="14325" max="14325" width="9.140625" style="14" customWidth="1"/>
    <col min="14326" max="14558" width="9.140625" style="14"/>
    <col min="14559" max="14559" width="0" style="14" hidden="1" customWidth="1"/>
    <col min="14560" max="14560" width="66.42578125" style="14" customWidth="1"/>
    <col min="14561" max="14561" width="1.5703125" style="14" customWidth="1"/>
    <col min="14562" max="14562" width="13.85546875" style="14" customWidth="1"/>
    <col min="14563" max="14563" width="1.7109375" style="14" customWidth="1"/>
    <col min="14564" max="14564" width="11.85546875" style="14" customWidth="1"/>
    <col min="14565" max="14565" width="1.5703125" style="14" customWidth="1"/>
    <col min="14566" max="14566" width="9.140625" style="14" customWidth="1"/>
    <col min="14567" max="14567" width="2.7109375" style="14" customWidth="1"/>
    <col min="14568" max="14568" width="10.7109375" style="14" customWidth="1"/>
    <col min="14569" max="14569" width="9.7109375" style="14" customWidth="1"/>
    <col min="14570" max="14570" width="3.28515625" style="14" customWidth="1"/>
    <col min="14571" max="14571" width="13.28515625" style="14" customWidth="1"/>
    <col min="14572" max="14572" width="0" style="14" hidden="1" customWidth="1"/>
    <col min="14573" max="14573" width="14.140625" style="14" customWidth="1"/>
    <col min="14574" max="14574" width="14.7109375" style="14" customWidth="1"/>
    <col min="14575" max="14575" width="14.28515625" style="14" customWidth="1"/>
    <col min="14576" max="14576" width="10.42578125" style="14" customWidth="1"/>
    <col min="14577" max="14577" width="9.140625" style="14" customWidth="1"/>
    <col min="14578" max="14578" width="13.85546875" style="14" bestFit="1" customWidth="1"/>
    <col min="14579" max="14580" width="0" style="14" hidden="1" customWidth="1"/>
    <col min="14581" max="14581" width="9.140625" style="14" customWidth="1"/>
    <col min="14582" max="14814" width="9.140625" style="14"/>
    <col min="14815" max="14815" width="0" style="14" hidden="1" customWidth="1"/>
    <col min="14816" max="14816" width="66.42578125" style="14" customWidth="1"/>
    <col min="14817" max="14817" width="1.5703125" style="14" customWidth="1"/>
    <col min="14818" max="14818" width="13.85546875" style="14" customWidth="1"/>
    <col min="14819" max="14819" width="1.7109375" style="14" customWidth="1"/>
    <col min="14820" max="14820" width="11.85546875" style="14" customWidth="1"/>
    <col min="14821" max="14821" width="1.5703125" style="14" customWidth="1"/>
    <col min="14822" max="14822" width="9.140625" style="14" customWidth="1"/>
    <col min="14823" max="14823" width="2.7109375" style="14" customWidth="1"/>
    <col min="14824" max="14824" width="10.7109375" style="14" customWidth="1"/>
    <col min="14825" max="14825" width="9.7109375" style="14" customWidth="1"/>
    <col min="14826" max="14826" width="3.28515625" style="14" customWidth="1"/>
    <col min="14827" max="14827" width="13.28515625" style="14" customWidth="1"/>
    <col min="14828" max="14828" width="0" style="14" hidden="1" customWidth="1"/>
    <col min="14829" max="14829" width="14.140625" style="14" customWidth="1"/>
    <col min="14830" max="14830" width="14.7109375" style="14" customWidth="1"/>
    <col min="14831" max="14831" width="14.28515625" style="14" customWidth="1"/>
    <col min="14832" max="14832" width="10.42578125" style="14" customWidth="1"/>
    <col min="14833" max="14833" width="9.140625" style="14" customWidth="1"/>
    <col min="14834" max="14834" width="13.85546875" style="14" bestFit="1" customWidth="1"/>
    <col min="14835" max="14836" width="0" style="14" hidden="1" customWidth="1"/>
    <col min="14837" max="14837" width="9.140625" style="14" customWidth="1"/>
    <col min="14838" max="15070" width="9.140625" style="14"/>
    <col min="15071" max="15071" width="0" style="14" hidden="1" customWidth="1"/>
    <col min="15072" max="15072" width="66.42578125" style="14" customWidth="1"/>
    <col min="15073" max="15073" width="1.5703125" style="14" customWidth="1"/>
    <col min="15074" max="15074" width="13.85546875" style="14" customWidth="1"/>
    <col min="15075" max="15075" width="1.7109375" style="14" customWidth="1"/>
    <col min="15076" max="15076" width="11.85546875" style="14" customWidth="1"/>
    <col min="15077" max="15077" width="1.5703125" style="14" customWidth="1"/>
    <col min="15078" max="15078" width="9.140625" style="14" customWidth="1"/>
    <col min="15079" max="15079" width="2.7109375" style="14" customWidth="1"/>
    <col min="15080" max="15080" width="10.7109375" style="14" customWidth="1"/>
    <col min="15081" max="15081" width="9.7109375" style="14" customWidth="1"/>
    <col min="15082" max="15082" width="3.28515625" style="14" customWidth="1"/>
    <col min="15083" max="15083" width="13.28515625" style="14" customWidth="1"/>
    <col min="15084" max="15084" width="0" style="14" hidden="1" customWidth="1"/>
    <col min="15085" max="15085" width="14.140625" style="14" customWidth="1"/>
    <col min="15086" max="15086" width="14.7109375" style="14" customWidth="1"/>
    <col min="15087" max="15087" width="14.28515625" style="14" customWidth="1"/>
    <col min="15088" max="15088" width="10.42578125" style="14" customWidth="1"/>
    <col min="15089" max="15089" width="9.140625" style="14" customWidth="1"/>
    <col min="15090" max="15090" width="13.85546875" style="14" bestFit="1" customWidth="1"/>
    <col min="15091" max="15092" width="0" style="14" hidden="1" customWidth="1"/>
    <col min="15093" max="15093" width="9.140625" style="14" customWidth="1"/>
    <col min="15094" max="15326" width="9.140625" style="14"/>
    <col min="15327" max="15327" width="0" style="14" hidden="1" customWidth="1"/>
    <col min="15328" max="15328" width="66.42578125" style="14" customWidth="1"/>
    <col min="15329" max="15329" width="1.5703125" style="14" customWidth="1"/>
    <col min="15330" max="15330" width="13.85546875" style="14" customWidth="1"/>
    <col min="15331" max="15331" width="1.7109375" style="14" customWidth="1"/>
    <col min="15332" max="15332" width="11.85546875" style="14" customWidth="1"/>
    <col min="15333" max="15333" width="1.5703125" style="14" customWidth="1"/>
    <col min="15334" max="15334" width="9.140625" style="14" customWidth="1"/>
    <col min="15335" max="15335" width="2.7109375" style="14" customWidth="1"/>
    <col min="15336" max="15336" width="10.7109375" style="14" customWidth="1"/>
    <col min="15337" max="15337" width="9.7109375" style="14" customWidth="1"/>
    <col min="15338" max="15338" width="3.28515625" style="14" customWidth="1"/>
    <col min="15339" max="15339" width="13.28515625" style="14" customWidth="1"/>
    <col min="15340" max="15340" width="0" style="14" hidden="1" customWidth="1"/>
    <col min="15341" max="15341" width="14.140625" style="14" customWidth="1"/>
    <col min="15342" max="15342" width="14.7109375" style="14" customWidth="1"/>
    <col min="15343" max="15343" width="14.28515625" style="14" customWidth="1"/>
    <col min="15344" max="15344" width="10.42578125" style="14" customWidth="1"/>
    <col min="15345" max="15345" width="9.140625" style="14" customWidth="1"/>
    <col min="15346" max="15346" width="13.85546875" style="14" bestFit="1" customWidth="1"/>
    <col min="15347" max="15348" width="0" style="14" hidden="1" customWidth="1"/>
    <col min="15349" max="15349" width="9.140625" style="14" customWidth="1"/>
    <col min="15350" max="15582" width="9.140625" style="14"/>
    <col min="15583" max="15583" width="0" style="14" hidden="1" customWidth="1"/>
    <col min="15584" max="15584" width="66.42578125" style="14" customWidth="1"/>
    <col min="15585" max="15585" width="1.5703125" style="14" customWidth="1"/>
    <col min="15586" max="15586" width="13.85546875" style="14" customWidth="1"/>
    <col min="15587" max="15587" width="1.7109375" style="14" customWidth="1"/>
    <col min="15588" max="15588" width="11.85546875" style="14" customWidth="1"/>
    <col min="15589" max="15589" width="1.5703125" style="14" customWidth="1"/>
    <col min="15590" max="15590" width="9.140625" style="14" customWidth="1"/>
    <col min="15591" max="15591" width="2.7109375" style="14" customWidth="1"/>
    <col min="15592" max="15592" width="10.7109375" style="14" customWidth="1"/>
    <col min="15593" max="15593" width="9.7109375" style="14" customWidth="1"/>
    <col min="15594" max="15594" width="3.28515625" style="14" customWidth="1"/>
    <col min="15595" max="15595" width="13.28515625" style="14" customWidth="1"/>
    <col min="15596" max="15596" width="0" style="14" hidden="1" customWidth="1"/>
    <col min="15597" max="15597" width="14.140625" style="14" customWidth="1"/>
    <col min="15598" max="15598" width="14.7109375" style="14" customWidth="1"/>
    <col min="15599" max="15599" width="14.28515625" style="14" customWidth="1"/>
    <col min="15600" max="15600" width="10.42578125" style="14" customWidth="1"/>
    <col min="15601" max="15601" width="9.140625" style="14" customWidth="1"/>
    <col min="15602" max="15602" width="13.85546875" style="14" bestFit="1" customWidth="1"/>
    <col min="15603" max="15604" width="0" style="14" hidden="1" customWidth="1"/>
    <col min="15605" max="15605" width="9.140625" style="14" customWidth="1"/>
    <col min="15606" max="15838" width="9.140625" style="14"/>
    <col min="15839" max="15839" width="0" style="14" hidden="1" customWidth="1"/>
    <col min="15840" max="15840" width="66.42578125" style="14" customWidth="1"/>
    <col min="15841" max="15841" width="1.5703125" style="14" customWidth="1"/>
    <col min="15842" max="15842" width="13.85546875" style="14" customWidth="1"/>
    <col min="15843" max="15843" width="1.7109375" style="14" customWidth="1"/>
    <col min="15844" max="15844" width="11.85546875" style="14" customWidth="1"/>
    <col min="15845" max="15845" width="1.5703125" style="14" customWidth="1"/>
    <col min="15846" max="15846" width="9.140625" style="14" customWidth="1"/>
    <col min="15847" max="15847" width="2.7109375" style="14" customWidth="1"/>
    <col min="15848" max="15848" width="10.7109375" style="14" customWidth="1"/>
    <col min="15849" max="15849" width="9.7109375" style="14" customWidth="1"/>
    <col min="15850" max="15850" width="3.28515625" style="14" customWidth="1"/>
    <col min="15851" max="15851" width="13.28515625" style="14" customWidth="1"/>
    <col min="15852" max="15852" width="0" style="14" hidden="1" customWidth="1"/>
    <col min="15853" max="15853" width="14.140625" style="14" customWidth="1"/>
    <col min="15854" max="15854" width="14.7109375" style="14" customWidth="1"/>
    <col min="15855" max="15855" width="14.28515625" style="14" customWidth="1"/>
    <col min="15856" max="15856" width="10.42578125" style="14" customWidth="1"/>
    <col min="15857" max="15857" width="9.140625" style="14" customWidth="1"/>
    <col min="15858" max="15858" width="13.85546875" style="14" bestFit="1" customWidth="1"/>
    <col min="15859" max="15860" width="0" style="14" hidden="1" customWidth="1"/>
    <col min="15861" max="15861" width="9.140625" style="14" customWidth="1"/>
    <col min="15862" max="16094" width="9.140625" style="14"/>
    <col min="16095" max="16095" width="0" style="14" hidden="1" customWidth="1"/>
    <col min="16096" max="16096" width="66.42578125" style="14" customWidth="1"/>
    <col min="16097" max="16097" width="1.5703125" style="14" customWidth="1"/>
    <col min="16098" max="16098" width="13.85546875" style="14" customWidth="1"/>
    <col min="16099" max="16099" width="1.7109375" style="14" customWidth="1"/>
    <col min="16100" max="16100" width="11.85546875" style="14" customWidth="1"/>
    <col min="16101" max="16101" width="1.5703125" style="14" customWidth="1"/>
    <col min="16102" max="16102" width="9.140625" style="14" customWidth="1"/>
    <col min="16103" max="16103" width="2.7109375" style="14" customWidth="1"/>
    <col min="16104" max="16104" width="10.7109375" style="14" customWidth="1"/>
    <col min="16105" max="16105" width="9.7109375" style="14" customWidth="1"/>
    <col min="16106" max="16106" width="3.28515625" style="14" customWidth="1"/>
    <col min="16107" max="16107" width="13.28515625" style="14" customWidth="1"/>
    <col min="16108" max="16108" width="0" style="14" hidden="1" customWidth="1"/>
    <col min="16109" max="16109" width="14.140625" style="14" customWidth="1"/>
    <col min="16110" max="16110" width="14.7109375" style="14" customWidth="1"/>
    <col min="16111" max="16111" width="14.28515625" style="14" customWidth="1"/>
    <col min="16112" max="16112" width="10.42578125" style="14" customWidth="1"/>
    <col min="16113" max="16113" width="9.140625" style="14" customWidth="1"/>
    <col min="16114" max="16114" width="13.85546875" style="14" bestFit="1" customWidth="1"/>
    <col min="16115" max="16116" width="0" style="14" hidden="1" customWidth="1"/>
    <col min="16117" max="16117" width="9.140625" style="14" customWidth="1"/>
    <col min="16118" max="16384" width="9.140625" style="14"/>
  </cols>
  <sheetData>
    <row r="1" spans="1:22" s="6" customFormat="1" x14ac:dyDescent="0.2">
      <c r="A1" s="19" t="s">
        <v>37</v>
      </c>
      <c r="B1" s="20"/>
      <c r="C1" s="20"/>
      <c r="E1" s="88"/>
      <c r="F1" s="10"/>
      <c r="H1" s="58"/>
      <c r="I1" s="10"/>
      <c r="R1" s="10"/>
      <c r="T1" s="58"/>
      <c r="U1" s="10"/>
    </row>
    <row r="2" spans="1:22" s="6" customFormat="1" x14ac:dyDescent="0.2">
      <c r="A2" s="20"/>
      <c r="B2" s="20"/>
      <c r="C2" s="20"/>
      <c r="E2" s="209"/>
      <c r="F2" s="227"/>
      <c r="H2" s="58"/>
      <c r="I2" s="10"/>
      <c r="R2" s="10"/>
      <c r="T2" s="58"/>
      <c r="U2" s="10"/>
    </row>
    <row r="3" spans="1:22" s="6" customFormat="1" x14ac:dyDescent="0.2">
      <c r="A3" s="61" t="s">
        <v>2035</v>
      </c>
      <c r="B3" s="20"/>
      <c r="C3" s="20"/>
      <c r="E3" s="209"/>
      <c r="F3" s="227"/>
      <c r="H3" s="58"/>
      <c r="I3" s="10"/>
      <c r="R3" s="10"/>
      <c r="T3" s="58"/>
      <c r="U3" s="10"/>
    </row>
    <row r="4" spans="1:22" s="6" customFormat="1" x14ac:dyDescent="0.2">
      <c r="A4" s="19" t="s">
        <v>2034</v>
      </c>
      <c r="B4" s="20"/>
      <c r="C4" s="20"/>
      <c r="E4" s="88"/>
      <c r="F4" s="10"/>
      <c r="H4" s="58"/>
      <c r="I4" s="10"/>
      <c r="R4" s="10"/>
      <c r="T4" s="58"/>
      <c r="U4" s="10"/>
    </row>
    <row r="5" spans="1:22" s="10" customFormat="1" x14ac:dyDescent="0.2">
      <c r="A5" s="210" t="s">
        <v>47</v>
      </c>
      <c r="B5" s="211"/>
      <c r="C5" s="211"/>
      <c r="D5" s="8"/>
      <c r="E5" s="178"/>
      <c r="F5" s="8"/>
      <c r="G5" s="8"/>
      <c r="H5" s="8"/>
      <c r="I5" s="8"/>
      <c r="J5" s="8"/>
      <c r="K5" s="8"/>
      <c r="L5" s="8"/>
      <c r="S5" s="8"/>
      <c r="T5" s="9"/>
    </row>
    <row r="6" spans="1:22" s="16" customFormat="1" x14ac:dyDescent="0.2">
      <c r="A6" s="10"/>
      <c r="B6" s="10"/>
      <c r="C6" s="10"/>
      <c r="E6" s="17"/>
      <c r="F6" s="304" t="s">
        <v>0</v>
      </c>
      <c r="G6" s="304"/>
      <c r="H6" s="166"/>
      <c r="I6" s="305" t="s">
        <v>1</v>
      </c>
      <c r="J6" s="305"/>
      <c r="K6" s="305"/>
      <c r="L6" s="18"/>
      <c r="M6" s="10"/>
      <c r="N6" s="10"/>
      <c r="O6" s="10"/>
      <c r="P6" s="17"/>
      <c r="Q6" s="10"/>
      <c r="R6" s="303" t="s">
        <v>0</v>
      </c>
      <c r="S6" s="303"/>
      <c r="T6" s="202"/>
      <c r="U6" s="303" t="s">
        <v>1</v>
      </c>
      <c r="V6" s="303"/>
    </row>
    <row r="7" spans="1:22" ht="13.5" thickBot="1" x14ac:dyDescent="0.25">
      <c r="A7" s="19"/>
      <c r="B7" s="19"/>
      <c r="C7" s="19"/>
      <c r="E7" s="186" t="s">
        <v>2036</v>
      </c>
      <c r="F7" s="183">
        <v>43830</v>
      </c>
      <c r="G7" s="183">
        <v>43465</v>
      </c>
      <c r="H7" s="185"/>
      <c r="I7" s="183">
        <v>43830</v>
      </c>
      <c r="J7" s="184"/>
      <c r="K7" s="183">
        <v>43465</v>
      </c>
      <c r="L7" s="15"/>
      <c r="M7" s="19"/>
      <c r="N7" s="20"/>
      <c r="O7" s="20"/>
      <c r="P7" s="21"/>
      <c r="Q7" s="186" t="s">
        <v>2036</v>
      </c>
      <c r="R7" s="186">
        <v>43830</v>
      </c>
      <c r="S7" s="186">
        <v>43465</v>
      </c>
      <c r="T7" s="186"/>
      <c r="U7" s="183">
        <v>43830</v>
      </c>
      <c r="V7" s="183">
        <v>43465</v>
      </c>
    </row>
    <row r="8" spans="1:22" s="3" customFormat="1" x14ac:dyDescent="0.2">
      <c r="A8" s="19"/>
      <c r="B8" s="19"/>
      <c r="C8" s="19"/>
      <c r="D8" s="14"/>
      <c r="E8" s="225"/>
      <c r="F8" s="89"/>
      <c r="G8" s="89"/>
      <c r="H8" s="15"/>
      <c r="I8" s="89"/>
      <c r="J8" s="24"/>
      <c r="K8" s="89"/>
      <c r="L8" s="2"/>
      <c r="M8" s="34"/>
      <c r="N8" s="35"/>
      <c r="O8" s="35"/>
      <c r="P8" s="36"/>
      <c r="Q8" s="37"/>
      <c r="R8" s="240"/>
      <c r="S8" s="203" t="s">
        <v>2043</v>
      </c>
      <c r="T8" s="37"/>
      <c r="U8" s="240"/>
      <c r="V8" s="203" t="s">
        <v>2043</v>
      </c>
    </row>
    <row r="9" spans="1:22" x14ac:dyDescent="0.2">
      <c r="A9" s="19" t="s">
        <v>2037</v>
      </c>
      <c r="B9" s="19"/>
      <c r="C9" s="19"/>
      <c r="D9" s="23"/>
      <c r="E9" s="182"/>
      <c r="F9" s="173"/>
      <c r="G9" s="23"/>
      <c r="H9" s="23"/>
      <c r="I9" s="173"/>
      <c r="J9" s="23"/>
      <c r="K9" s="23"/>
      <c r="L9" s="23"/>
      <c r="M9" s="19" t="s">
        <v>2042</v>
      </c>
      <c r="N9" s="20"/>
      <c r="O9" s="20"/>
      <c r="P9" s="21"/>
      <c r="Q9" s="22"/>
      <c r="R9" s="8"/>
      <c r="S9" s="22"/>
      <c r="T9" s="22"/>
      <c r="U9" s="8"/>
      <c r="V9" s="22"/>
    </row>
    <row r="10" spans="1:22" x14ac:dyDescent="0.2">
      <c r="B10" s="20" t="s">
        <v>2038</v>
      </c>
      <c r="C10" s="20"/>
      <c r="D10" s="23"/>
      <c r="E10" s="187">
        <v>5</v>
      </c>
      <c r="F10" s="174">
        <v>2234</v>
      </c>
      <c r="G10" s="94">
        <v>3747</v>
      </c>
      <c r="H10" s="23"/>
      <c r="I10" s="234">
        <v>245634</v>
      </c>
      <c r="J10" s="23"/>
      <c r="K10" s="163">
        <v>211495</v>
      </c>
      <c r="L10" s="23"/>
      <c r="M10" s="10"/>
      <c r="N10" s="20" t="s">
        <v>29</v>
      </c>
      <c r="O10" s="20"/>
      <c r="P10" s="28"/>
      <c r="Q10" s="22">
        <v>12</v>
      </c>
      <c r="R10" s="54">
        <v>93</v>
      </c>
      <c r="S10" s="44">
        <v>94</v>
      </c>
      <c r="T10" s="22"/>
      <c r="U10" s="248">
        <v>11378</v>
      </c>
      <c r="V10" s="29">
        <v>9599</v>
      </c>
    </row>
    <row r="11" spans="1:22" x14ac:dyDescent="0.2">
      <c r="A11" s="14"/>
      <c r="B11" s="20" t="s">
        <v>1995</v>
      </c>
      <c r="C11" s="20"/>
      <c r="D11" s="23"/>
      <c r="E11" s="187">
        <v>6</v>
      </c>
      <c r="F11" s="174" t="s">
        <v>73</v>
      </c>
      <c r="G11" s="94" t="s">
        <v>73</v>
      </c>
      <c r="H11" s="23"/>
      <c r="I11" s="234">
        <v>54492</v>
      </c>
      <c r="J11" s="23"/>
      <c r="K11" s="163">
        <v>39656</v>
      </c>
      <c r="L11" s="23"/>
      <c r="M11" s="10"/>
      <c r="N11" s="20" t="s">
        <v>8</v>
      </c>
      <c r="O11" s="20"/>
      <c r="P11" s="28"/>
      <c r="Q11" s="22"/>
      <c r="R11" s="54">
        <v>35</v>
      </c>
      <c r="S11" s="44">
        <v>61</v>
      </c>
      <c r="T11" s="22"/>
      <c r="U11" s="248">
        <v>417</v>
      </c>
      <c r="V11" s="29">
        <v>449</v>
      </c>
    </row>
    <row r="12" spans="1:22" x14ac:dyDescent="0.2">
      <c r="A12" s="14"/>
      <c r="B12" s="20" t="s">
        <v>2</v>
      </c>
      <c r="C12" s="20"/>
      <c r="D12" s="23"/>
      <c r="E12" s="187">
        <v>7</v>
      </c>
      <c r="F12" s="174">
        <v>11330</v>
      </c>
      <c r="G12" s="94">
        <v>9968</v>
      </c>
      <c r="H12" s="23"/>
      <c r="I12" s="234">
        <v>12285</v>
      </c>
      <c r="J12" s="23"/>
      <c r="K12" s="163">
        <v>11009</v>
      </c>
      <c r="L12" s="23"/>
      <c r="M12" s="10"/>
      <c r="N12" s="20" t="s">
        <v>1996</v>
      </c>
      <c r="O12" s="20"/>
      <c r="P12" s="28"/>
      <c r="Q12" s="22">
        <v>13</v>
      </c>
      <c r="R12" s="241">
        <v>0</v>
      </c>
      <c r="S12" s="26">
        <v>0</v>
      </c>
      <c r="T12" s="22"/>
      <c r="U12" s="248">
        <v>4978</v>
      </c>
      <c r="V12" s="29">
        <v>4551</v>
      </c>
    </row>
    <row r="13" spans="1:22" x14ac:dyDescent="0.2">
      <c r="A13" s="14"/>
      <c r="B13" s="20" t="s">
        <v>3</v>
      </c>
      <c r="C13" s="20"/>
      <c r="D13" s="23"/>
      <c r="E13" s="187"/>
      <c r="F13" s="174" t="s">
        <v>73</v>
      </c>
      <c r="G13" s="94" t="s">
        <v>73</v>
      </c>
      <c r="H13" s="23"/>
      <c r="I13" s="234">
        <v>2065</v>
      </c>
      <c r="J13" s="23"/>
      <c r="K13" s="163">
        <v>1965</v>
      </c>
      <c r="L13" s="23"/>
      <c r="M13" s="10"/>
      <c r="N13" s="20" t="s">
        <v>2044</v>
      </c>
      <c r="O13" s="20"/>
      <c r="P13" s="28"/>
      <c r="Q13" s="22">
        <v>14</v>
      </c>
      <c r="R13" s="54" t="s">
        <v>73</v>
      </c>
      <c r="S13" s="26" t="s">
        <v>73</v>
      </c>
      <c r="T13" s="22"/>
      <c r="U13" s="248">
        <v>403</v>
      </c>
      <c r="V13" s="29">
        <v>2085</v>
      </c>
    </row>
    <row r="14" spans="1:22" x14ac:dyDescent="0.2">
      <c r="A14" s="14"/>
      <c r="B14" s="20" t="s">
        <v>4</v>
      </c>
      <c r="C14" s="20"/>
      <c r="D14" s="23"/>
      <c r="E14" s="187"/>
      <c r="F14" s="174">
        <v>1</v>
      </c>
      <c r="G14" s="94" t="s">
        <v>73</v>
      </c>
      <c r="H14" s="23"/>
      <c r="I14" s="234">
        <v>2867</v>
      </c>
      <c r="J14" s="23"/>
      <c r="K14" s="163">
        <v>1668</v>
      </c>
      <c r="L14" s="23"/>
      <c r="M14" s="10"/>
      <c r="N14" s="20" t="s">
        <v>9</v>
      </c>
      <c r="O14" s="20"/>
      <c r="P14" s="28"/>
      <c r="Q14" s="22"/>
      <c r="R14" s="54" t="s">
        <v>73</v>
      </c>
      <c r="S14" s="26" t="s">
        <v>73</v>
      </c>
      <c r="T14" s="22"/>
      <c r="U14" s="248">
        <v>2798</v>
      </c>
      <c r="V14" s="29">
        <v>2396</v>
      </c>
    </row>
    <row r="15" spans="1:22" x14ac:dyDescent="0.2">
      <c r="A15" s="14"/>
      <c r="B15" s="20" t="s">
        <v>5</v>
      </c>
      <c r="C15" s="20"/>
      <c r="D15" s="23"/>
      <c r="E15" s="187"/>
      <c r="F15" s="174" t="s">
        <v>73</v>
      </c>
      <c r="G15" s="94">
        <v>2</v>
      </c>
      <c r="H15" s="23"/>
      <c r="I15" s="234">
        <v>332</v>
      </c>
      <c r="J15" s="23"/>
      <c r="K15" s="163">
        <v>409</v>
      </c>
      <c r="L15" s="23"/>
      <c r="M15" s="10"/>
      <c r="N15" s="20" t="s">
        <v>10</v>
      </c>
      <c r="O15" s="20"/>
      <c r="P15" s="28"/>
      <c r="Q15" s="22"/>
      <c r="R15" s="54" t="s">
        <v>73</v>
      </c>
      <c r="S15" s="26" t="s">
        <v>73</v>
      </c>
      <c r="T15" s="22"/>
      <c r="U15" s="248">
        <v>3070</v>
      </c>
      <c r="V15" s="29">
        <v>3167</v>
      </c>
    </row>
    <row r="16" spans="1:22" x14ac:dyDescent="0.2">
      <c r="A16" s="14"/>
      <c r="B16" s="20" t="s">
        <v>2039</v>
      </c>
      <c r="C16" s="20"/>
      <c r="D16" s="23"/>
      <c r="E16" s="187">
        <v>28</v>
      </c>
      <c r="F16" s="174" t="s">
        <v>73</v>
      </c>
      <c r="G16" s="94" t="s">
        <v>73</v>
      </c>
      <c r="H16" s="23"/>
      <c r="I16" s="234">
        <v>42171</v>
      </c>
      <c r="J16" s="23"/>
      <c r="K16" s="163">
        <v>59572</v>
      </c>
      <c r="L16" s="23"/>
      <c r="M16" s="10"/>
      <c r="N16" s="20" t="s">
        <v>31</v>
      </c>
      <c r="O16" s="20"/>
      <c r="P16" s="28"/>
      <c r="Q16" s="22">
        <v>15</v>
      </c>
      <c r="R16" s="54">
        <v>171</v>
      </c>
      <c r="S16" s="44">
        <v>472</v>
      </c>
      <c r="T16" s="22"/>
      <c r="U16" s="248">
        <v>13207</v>
      </c>
      <c r="V16" s="29">
        <v>11119</v>
      </c>
    </row>
    <row r="17" spans="1:22" x14ac:dyDescent="0.2">
      <c r="A17" s="14"/>
      <c r="B17" s="20" t="s">
        <v>865</v>
      </c>
      <c r="C17" s="20"/>
      <c r="D17" s="23"/>
      <c r="E17" s="187"/>
      <c r="F17" s="174" t="s">
        <v>73</v>
      </c>
      <c r="G17" s="94" t="s">
        <v>73</v>
      </c>
      <c r="H17" s="23"/>
      <c r="I17" s="16">
        <v>398</v>
      </c>
      <c r="J17" s="23"/>
      <c r="K17" s="163">
        <v>2672</v>
      </c>
      <c r="L17" s="23"/>
      <c r="N17" s="20" t="s">
        <v>2045</v>
      </c>
      <c r="O17" s="20"/>
      <c r="P17" s="28"/>
      <c r="Q17" s="22">
        <v>16</v>
      </c>
      <c r="R17" s="54" t="s">
        <v>73</v>
      </c>
      <c r="S17" s="26" t="s">
        <v>73</v>
      </c>
      <c r="T17" s="22"/>
      <c r="U17" s="248">
        <v>12190</v>
      </c>
      <c r="V17" s="29">
        <v>12190</v>
      </c>
    </row>
    <row r="18" spans="1:22" x14ac:dyDescent="0.2">
      <c r="A18" s="14"/>
      <c r="B18" s="20" t="s">
        <v>2064</v>
      </c>
      <c r="C18" s="20"/>
      <c r="D18" s="23"/>
      <c r="E18" s="187">
        <v>7</v>
      </c>
      <c r="F18" s="175" t="s">
        <v>73</v>
      </c>
      <c r="G18" s="95" t="s">
        <v>73</v>
      </c>
      <c r="H18" s="23"/>
      <c r="I18" s="235">
        <v>9884</v>
      </c>
      <c r="J18" s="23"/>
      <c r="K18" s="164">
        <v>9530</v>
      </c>
      <c r="L18" s="23"/>
      <c r="M18" s="10"/>
      <c r="N18" s="20" t="s">
        <v>11</v>
      </c>
      <c r="O18" s="20"/>
      <c r="P18" s="28"/>
      <c r="Q18" s="22"/>
      <c r="R18" s="54">
        <v>135</v>
      </c>
      <c r="S18" s="44">
        <v>129</v>
      </c>
      <c r="T18" s="22"/>
      <c r="U18" s="248">
        <v>2463</v>
      </c>
      <c r="V18" s="29">
        <v>2517</v>
      </c>
    </row>
    <row r="19" spans="1:22" x14ac:dyDescent="0.2">
      <c r="A19" s="14"/>
      <c r="B19" s="20"/>
      <c r="C19" s="20"/>
      <c r="D19" s="23"/>
      <c r="E19" s="187"/>
      <c r="F19" s="174">
        <v>13565</v>
      </c>
      <c r="G19" s="94">
        <v>13717</v>
      </c>
      <c r="H19" s="23"/>
      <c r="I19" s="234">
        <v>370128</v>
      </c>
      <c r="J19" s="23"/>
      <c r="K19" s="163">
        <v>337976</v>
      </c>
      <c r="L19" s="23"/>
      <c r="M19" s="10"/>
      <c r="N19" s="20" t="s">
        <v>2046</v>
      </c>
      <c r="O19" s="20"/>
      <c r="P19" s="28"/>
      <c r="Q19" s="22">
        <v>28</v>
      </c>
      <c r="R19" s="54" t="s">
        <v>73</v>
      </c>
      <c r="S19" s="26" t="s">
        <v>73</v>
      </c>
      <c r="T19" s="22"/>
      <c r="U19" s="248">
        <v>16697</v>
      </c>
      <c r="V19" s="29">
        <v>37510</v>
      </c>
    </row>
    <row r="20" spans="1:22" x14ac:dyDescent="0.2">
      <c r="A20" s="19" t="s">
        <v>41</v>
      </c>
      <c r="B20" s="14"/>
      <c r="C20" s="19"/>
      <c r="D20" s="23"/>
      <c r="E20" s="187"/>
      <c r="F20" s="174"/>
      <c r="G20" s="94"/>
      <c r="H20" s="23"/>
      <c r="I20" s="173"/>
      <c r="J20" s="23"/>
      <c r="K20" s="23"/>
      <c r="L20" s="23"/>
      <c r="M20" s="10"/>
      <c r="N20" s="20" t="s">
        <v>43</v>
      </c>
      <c r="O20" s="20"/>
      <c r="P20" s="28"/>
      <c r="Q20" s="22"/>
      <c r="R20" s="54">
        <v>25</v>
      </c>
      <c r="S20" s="44">
        <v>10</v>
      </c>
      <c r="T20" s="22"/>
      <c r="U20" s="248">
        <v>2252</v>
      </c>
      <c r="V20" s="29">
        <v>1411</v>
      </c>
    </row>
    <row r="21" spans="1:22" x14ac:dyDescent="0.2">
      <c r="A21" s="20"/>
      <c r="B21" s="20" t="s">
        <v>6</v>
      </c>
      <c r="C21" s="20"/>
      <c r="D21" s="23"/>
      <c r="E21" s="187"/>
      <c r="F21" s="174" t="s">
        <v>73</v>
      </c>
      <c r="G21" s="94" t="s">
        <v>73</v>
      </c>
      <c r="H21" s="23"/>
      <c r="I21" s="234">
        <v>110</v>
      </c>
      <c r="J21" s="23"/>
      <c r="K21" s="163">
        <v>256</v>
      </c>
      <c r="L21" s="23"/>
      <c r="M21" s="10"/>
      <c r="N21" s="20"/>
      <c r="O21" s="20"/>
      <c r="P21" s="21"/>
      <c r="Q21" s="22"/>
      <c r="R21" s="242">
        <v>459</v>
      </c>
      <c r="S21" s="204">
        <v>766</v>
      </c>
      <c r="T21" s="205"/>
      <c r="U21" s="249">
        <v>69853</v>
      </c>
      <c r="V21" s="204">
        <v>86994</v>
      </c>
    </row>
    <row r="22" spans="1:22" ht="15" x14ac:dyDescent="0.25">
      <c r="A22" s="20"/>
      <c r="B22" s="122" t="s">
        <v>2004</v>
      </c>
      <c r="E22" s="195"/>
      <c r="F22" s="228" t="s">
        <v>73</v>
      </c>
      <c r="G22" s="165" t="s">
        <v>73</v>
      </c>
      <c r="I22" s="236">
        <v>10224</v>
      </c>
      <c r="K22" s="162">
        <v>10224</v>
      </c>
      <c r="L22" s="23"/>
      <c r="M22" s="10"/>
    </row>
    <row r="23" spans="1:22" x14ac:dyDescent="0.2">
      <c r="A23" s="14"/>
      <c r="B23" s="20" t="s">
        <v>232</v>
      </c>
      <c r="C23" s="20"/>
      <c r="D23" s="23"/>
      <c r="E23" s="187"/>
      <c r="F23" s="174" t="s">
        <v>73</v>
      </c>
      <c r="G23" s="94" t="s">
        <v>73</v>
      </c>
      <c r="H23" s="23"/>
      <c r="I23" s="234">
        <v>9935</v>
      </c>
      <c r="J23" s="23"/>
      <c r="K23" s="163">
        <v>6152</v>
      </c>
      <c r="L23" s="23"/>
      <c r="M23" s="19" t="s">
        <v>41</v>
      </c>
      <c r="N23" s="14"/>
      <c r="O23" s="20"/>
      <c r="P23" s="21"/>
      <c r="Q23" s="22"/>
      <c r="R23" s="8"/>
      <c r="S23" s="29"/>
      <c r="T23" s="22"/>
      <c r="U23" s="8"/>
      <c r="V23" s="22"/>
    </row>
    <row r="24" spans="1:22" x14ac:dyDescent="0.2">
      <c r="A24" s="14"/>
      <c r="B24" s="20" t="s">
        <v>2006</v>
      </c>
      <c r="C24" s="20"/>
      <c r="D24" s="23"/>
      <c r="E24" s="187">
        <v>11</v>
      </c>
      <c r="F24" s="174" t="s">
        <v>73</v>
      </c>
      <c r="G24" s="94" t="s">
        <v>73</v>
      </c>
      <c r="H24" s="23"/>
      <c r="I24" s="234">
        <v>11039</v>
      </c>
      <c r="J24" s="23"/>
      <c r="K24" s="163">
        <v>11618</v>
      </c>
      <c r="L24" s="23"/>
      <c r="M24" s="10"/>
      <c r="N24" s="20" t="s">
        <v>2047</v>
      </c>
      <c r="O24" s="20"/>
      <c r="P24" s="28"/>
      <c r="Q24" s="22">
        <v>17</v>
      </c>
      <c r="R24" s="54">
        <v>9</v>
      </c>
      <c r="S24" s="27">
        <v>82</v>
      </c>
      <c r="T24" s="22"/>
      <c r="U24" s="54">
        <v>47417</v>
      </c>
      <c r="V24" s="29">
        <v>45884</v>
      </c>
    </row>
    <row r="25" spans="1:22" x14ac:dyDescent="0.2">
      <c r="B25" s="20" t="s">
        <v>866</v>
      </c>
      <c r="C25" s="20"/>
      <c r="D25" s="23"/>
      <c r="E25" s="187"/>
      <c r="F25" s="174" t="s">
        <v>73</v>
      </c>
      <c r="G25" s="94" t="s">
        <v>73</v>
      </c>
      <c r="H25" s="23"/>
      <c r="I25" s="234">
        <v>7732</v>
      </c>
      <c r="J25" s="23"/>
      <c r="K25" s="163">
        <v>7207</v>
      </c>
      <c r="L25" s="23"/>
      <c r="M25" s="14"/>
      <c r="N25" s="6" t="s">
        <v>2020</v>
      </c>
      <c r="R25" s="243" t="s">
        <v>73</v>
      </c>
      <c r="S25" s="27" t="s">
        <v>73</v>
      </c>
      <c r="U25" s="11">
        <v>15</v>
      </c>
      <c r="V25" s="29">
        <v>20</v>
      </c>
    </row>
    <row r="26" spans="1:22" x14ac:dyDescent="0.2">
      <c r="A26" s="14"/>
      <c r="B26" s="20" t="s">
        <v>2</v>
      </c>
      <c r="C26" s="20"/>
      <c r="D26" s="23"/>
      <c r="E26" s="187"/>
      <c r="F26" s="174" t="s">
        <v>73</v>
      </c>
      <c r="G26" s="94" t="s">
        <v>73</v>
      </c>
      <c r="H26" s="23"/>
      <c r="I26" s="234">
        <v>250</v>
      </c>
      <c r="J26" s="23"/>
      <c r="K26" s="163">
        <v>1247</v>
      </c>
      <c r="L26" s="23"/>
      <c r="N26" s="59" t="s">
        <v>2019</v>
      </c>
      <c r="O26" s="59"/>
      <c r="P26" s="60"/>
      <c r="Q26" s="22"/>
      <c r="R26" s="54" t="s">
        <v>73</v>
      </c>
      <c r="S26" s="27" t="s">
        <v>73</v>
      </c>
      <c r="T26" s="22"/>
      <c r="U26" s="53">
        <v>1444</v>
      </c>
      <c r="V26" s="29">
        <v>1192</v>
      </c>
    </row>
    <row r="27" spans="1:22" x14ac:dyDescent="0.2">
      <c r="A27" s="14"/>
      <c r="B27" s="20" t="s">
        <v>1840</v>
      </c>
      <c r="C27" s="20"/>
      <c r="D27" s="23"/>
      <c r="E27" s="187"/>
      <c r="F27" s="174" t="s">
        <v>73</v>
      </c>
      <c r="G27" s="94" t="s">
        <v>73</v>
      </c>
      <c r="H27" s="23"/>
      <c r="I27" s="234">
        <v>24595</v>
      </c>
      <c r="J27" s="23"/>
      <c r="K27" s="163">
        <v>24873</v>
      </c>
      <c r="L27" s="23"/>
      <c r="N27" s="20" t="s">
        <v>2045</v>
      </c>
      <c r="P27" s="31"/>
      <c r="Q27" s="22">
        <v>16</v>
      </c>
      <c r="R27" s="244" t="s">
        <v>73</v>
      </c>
      <c r="S27" s="90" t="s">
        <v>73</v>
      </c>
      <c r="T27" s="22"/>
      <c r="U27" s="250">
        <v>167514</v>
      </c>
      <c r="V27" s="93">
        <v>160764</v>
      </c>
    </row>
    <row r="28" spans="1:22" x14ac:dyDescent="0.2">
      <c r="A28" s="14"/>
      <c r="B28" s="180" t="s">
        <v>2001</v>
      </c>
      <c r="C28" s="180"/>
      <c r="D28" s="180"/>
      <c r="E28" s="196">
        <v>7</v>
      </c>
      <c r="F28" s="229" t="s">
        <v>73</v>
      </c>
      <c r="G28" s="181" t="s">
        <v>73</v>
      </c>
      <c r="H28" s="23"/>
      <c r="I28" s="235">
        <v>706</v>
      </c>
      <c r="J28" s="23"/>
      <c r="K28" s="164">
        <v>1309</v>
      </c>
      <c r="L28" s="23"/>
      <c r="N28" s="20"/>
      <c r="O28" s="20"/>
      <c r="P28" s="21"/>
      <c r="Q28" s="22"/>
      <c r="R28" s="242">
        <v>9</v>
      </c>
      <c r="S28" s="206">
        <v>82</v>
      </c>
      <c r="T28" s="205"/>
      <c r="U28" s="242">
        <v>216390</v>
      </c>
      <c r="V28" s="206">
        <v>207860</v>
      </c>
    </row>
    <row r="29" spans="1:22" x14ac:dyDescent="0.2">
      <c r="A29" s="14"/>
      <c r="B29" s="20"/>
      <c r="C29" s="20"/>
      <c r="D29" s="23"/>
      <c r="E29" s="187"/>
      <c r="F29" s="174" t="s">
        <v>73</v>
      </c>
      <c r="G29" s="94" t="s">
        <v>73</v>
      </c>
      <c r="H29" s="23"/>
      <c r="I29" s="234">
        <v>64591</v>
      </c>
      <c r="J29" s="23"/>
      <c r="K29" s="163">
        <v>62886</v>
      </c>
      <c r="L29" s="23"/>
    </row>
    <row r="30" spans="1:22" x14ac:dyDescent="0.2">
      <c r="B30" s="20"/>
      <c r="C30" s="20"/>
      <c r="D30" s="23"/>
      <c r="E30" s="187"/>
      <c r="F30" s="174"/>
      <c r="G30" s="94"/>
      <c r="H30" s="23"/>
      <c r="I30" s="173"/>
      <c r="J30" s="23"/>
      <c r="K30" s="23"/>
      <c r="L30" s="23"/>
      <c r="M30" s="19" t="s">
        <v>2048</v>
      </c>
      <c r="N30" s="20"/>
      <c r="O30" s="20"/>
      <c r="P30" s="21"/>
      <c r="Q30" s="22">
        <v>18</v>
      </c>
      <c r="R30" s="8"/>
      <c r="S30" s="22"/>
      <c r="T30" s="22"/>
      <c r="U30" s="8"/>
      <c r="V30" s="22"/>
    </row>
    <row r="31" spans="1:22" x14ac:dyDescent="0.2">
      <c r="A31" s="14"/>
      <c r="B31" s="20" t="s">
        <v>2040</v>
      </c>
      <c r="C31" s="20"/>
      <c r="D31" s="23"/>
      <c r="E31" s="187">
        <v>8</v>
      </c>
      <c r="F31" s="174">
        <v>586175</v>
      </c>
      <c r="G31" s="94">
        <v>554627</v>
      </c>
      <c r="H31" s="23"/>
      <c r="I31" s="234">
        <v>99191</v>
      </c>
      <c r="J31" s="23"/>
      <c r="K31" s="163">
        <v>105275</v>
      </c>
      <c r="L31" s="23"/>
      <c r="N31" s="20" t="s">
        <v>13</v>
      </c>
      <c r="O31" s="20"/>
      <c r="P31" s="28"/>
      <c r="Q31" s="22"/>
      <c r="R31" s="245">
        <v>455708</v>
      </c>
      <c r="S31" s="92">
        <v>455708</v>
      </c>
      <c r="T31" s="22"/>
      <c r="U31" s="251">
        <v>455708</v>
      </c>
      <c r="V31" s="29">
        <v>455708</v>
      </c>
    </row>
    <row r="32" spans="1:22" x14ac:dyDescent="0.2">
      <c r="A32" s="14"/>
      <c r="B32" s="20" t="s">
        <v>2041</v>
      </c>
      <c r="C32" s="20"/>
      <c r="D32" s="23"/>
      <c r="E32" s="187">
        <v>9</v>
      </c>
      <c r="F32" s="174">
        <v>5766</v>
      </c>
      <c r="G32" s="94">
        <v>5999</v>
      </c>
      <c r="H32" s="23"/>
      <c r="I32" s="234">
        <v>144325</v>
      </c>
      <c r="J32" s="23"/>
      <c r="K32" s="163">
        <v>148051</v>
      </c>
      <c r="L32" s="23"/>
      <c r="N32" s="20"/>
      <c r="O32" s="20"/>
      <c r="P32" s="28"/>
      <c r="Q32" s="22"/>
      <c r="R32" s="245"/>
      <c r="S32" s="22"/>
      <c r="T32" s="22"/>
      <c r="U32" s="8"/>
      <c r="V32" s="22"/>
    </row>
    <row r="33" spans="1:22" x14ac:dyDescent="0.2">
      <c r="A33" s="14"/>
      <c r="B33" s="20" t="s">
        <v>2015</v>
      </c>
      <c r="C33" s="20"/>
      <c r="D33" s="23"/>
      <c r="E33" s="187">
        <v>10</v>
      </c>
      <c r="F33" s="174">
        <v>6</v>
      </c>
      <c r="G33" s="94">
        <v>8</v>
      </c>
      <c r="H33" s="23"/>
      <c r="I33" s="234">
        <v>197950</v>
      </c>
      <c r="J33" s="23"/>
      <c r="K33" s="163">
        <v>192630</v>
      </c>
      <c r="M33" s="20"/>
      <c r="N33" s="19" t="s">
        <v>14</v>
      </c>
      <c r="O33" s="20"/>
      <c r="P33" s="28"/>
      <c r="Q33" s="22"/>
      <c r="R33" s="245"/>
      <c r="S33" s="22"/>
      <c r="T33" s="22"/>
      <c r="U33" s="8"/>
      <c r="V33" s="22"/>
    </row>
    <row r="34" spans="1:22" x14ac:dyDescent="0.2">
      <c r="A34" s="14"/>
      <c r="B34" s="6" t="s">
        <v>2022</v>
      </c>
      <c r="E34" s="195"/>
      <c r="F34" s="228" t="s">
        <v>73</v>
      </c>
      <c r="G34" s="165" t="s">
        <v>73</v>
      </c>
      <c r="I34" s="236">
        <v>15102</v>
      </c>
      <c r="K34" s="162">
        <v>21540</v>
      </c>
      <c r="L34" s="23"/>
      <c r="M34" s="20"/>
      <c r="O34" s="20" t="s">
        <v>45</v>
      </c>
      <c r="P34" s="31"/>
      <c r="Q34" s="22"/>
      <c r="R34" s="245">
        <v>21171</v>
      </c>
      <c r="S34" s="92">
        <v>17618</v>
      </c>
      <c r="T34" s="22"/>
      <c r="U34" s="251">
        <v>21171</v>
      </c>
      <c r="V34" s="29">
        <v>17618</v>
      </c>
    </row>
    <row r="35" spans="1:22" x14ac:dyDescent="0.2">
      <c r="A35" s="14"/>
      <c r="B35" s="20"/>
      <c r="C35" s="20"/>
      <c r="D35" s="23"/>
      <c r="E35" s="187"/>
      <c r="F35" s="230">
        <v>591947</v>
      </c>
      <c r="G35" s="189">
        <v>560635</v>
      </c>
      <c r="H35" s="190"/>
      <c r="I35" s="237">
        <v>456568</v>
      </c>
      <c r="J35" s="190"/>
      <c r="K35" s="191">
        <v>467496</v>
      </c>
      <c r="L35" s="23"/>
      <c r="O35" s="20" t="s">
        <v>46</v>
      </c>
      <c r="P35" s="20"/>
      <c r="Q35" s="22"/>
      <c r="R35" s="243">
        <v>128165</v>
      </c>
      <c r="S35" s="27">
        <v>89249</v>
      </c>
      <c r="T35" s="22"/>
      <c r="U35" s="54">
        <v>128165</v>
      </c>
      <c r="V35" s="30">
        <v>89249</v>
      </c>
    </row>
    <row r="36" spans="1:22" x14ac:dyDescent="0.2">
      <c r="A36" s="20"/>
      <c r="B36" s="20"/>
      <c r="C36" s="20"/>
      <c r="D36" s="23"/>
      <c r="E36" s="187"/>
      <c r="F36" s="174"/>
      <c r="G36" s="94"/>
      <c r="H36" s="23"/>
      <c r="I36" s="173"/>
      <c r="J36" s="23"/>
      <c r="K36" s="23"/>
      <c r="L36" s="23"/>
      <c r="O36" s="20" t="s">
        <v>235</v>
      </c>
      <c r="P36" s="31"/>
      <c r="Q36" s="22"/>
      <c r="R36" s="244" t="s">
        <v>73</v>
      </c>
      <c r="S36" s="44">
        <v>10929</v>
      </c>
      <c r="T36" s="22"/>
      <c r="U36" s="54" t="s">
        <v>73</v>
      </c>
      <c r="V36" s="27">
        <v>10929</v>
      </c>
    </row>
    <row r="37" spans="1:22" x14ac:dyDescent="0.2">
      <c r="A37" s="20"/>
      <c r="B37" s="20"/>
      <c r="C37" s="20"/>
      <c r="D37" s="23"/>
      <c r="E37" s="187"/>
      <c r="F37" s="231">
        <v>591947</v>
      </c>
      <c r="G37" s="192">
        <v>560635</v>
      </c>
      <c r="H37" s="193"/>
      <c r="I37" s="238">
        <v>456568</v>
      </c>
      <c r="J37" s="193"/>
      <c r="K37" s="194">
        <v>467496</v>
      </c>
      <c r="L37" s="23"/>
      <c r="O37" s="20"/>
      <c r="P37" s="21"/>
      <c r="Q37" s="22"/>
      <c r="R37" s="242">
        <v>605044</v>
      </c>
      <c r="S37" s="204">
        <v>573504</v>
      </c>
      <c r="T37" s="205"/>
      <c r="U37" s="252">
        <v>605044</v>
      </c>
      <c r="V37" s="204">
        <v>573504</v>
      </c>
    </row>
    <row r="38" spans="1:22" x14ac:dyDescent="0.2">
      <c r="A38" s="20"/>
      <c r="B38" s="20"/>
      <c r="C38" s="20"/>
      <c r="D38" s="23"/>
      <c r="E38" s="187"/>
      <c r="F38" s="174"/>
      <c r="G38" s="94"/>
      <c r="H38" s="23"/>
      <c r="I38" s="173"/>
      <c r="J38" s="23"/>
      <c r="K38" s="23"/>
      <c r="L38" s="23"/>
      <c r="N38" s="20"/>
      <c r="O38" s="20"/>
      <c r="P38" s="21"/>
      <c r="Q38" s="22"/>
      <c r="R38" s="246"/>
      <c r="U38" s="246"/>
    </row>
    <row r="39" spans="1:22" x14ac:dyDescent="0.2">
      <c r="A39" s="20"/>
      <c r="E39" s="197"/>
      <c r="F39" s="232"/>
      <c r="G39" s="96"/>
      <c r="L39" s="23"/>
      <c r="N39" s="20"/>
      <c r="R39" s="8"/>
      <c r="S39" s="22"/>
      <c r="T39" s="22"/>
      <c r="U39" s="8"/>
      <c r="V39" s="22"/>
    </row>
    <row r="40" spans="1:22" ht="13.5" thickBot="1" x14ac:dyDescent="0.25">
      <c r="A40" s="19" t="s">
        <v>42</v>
      </c>
      <c r="B40" s="20"/>
      <c r="C40" s="20"/>
      <c r="E40" s="198"/>
      <c r="F40" s="233">
        <v>605512</v>
      </c>
      <c r="G40" s="199">
        <v>574352</v>
      </c>
      <c r="H40" s="200"/>
      <c r="I40" s="239">
        <v>891287</v>
      </c>
      <c r="J40" s="200"/>
      <c r="K40" s="201">
        <v>868358</v>
      </c>
      <c r="L40" s="23"/>
      <c r="M40" s="19" t="s">
        <v>44</v>
      </c>
      <c r="N40" s="20"/>
      <c r="O40" s="20"/>
      <c r="P40" s="21"/>
      <c r="Q40" s="22"/>
      <c r="R40" s="247">
        <v>605512</v>
      </c>
      <c r="S40" s="207">
        <v>574352</v>
      </c>
      <c r="T40" s="208"/>
      <c r="U40" s="253">
        <v>891287</v>
      </c>
      <c r="V40" s="207">
        <v>868358</v>
      </c>
    </row>
    <row r="41" spans="1:22" ht="13.5" thickTop="1" x14ac:dyDescent="0.2">
      <c r="B41" s="33"/>
      <c r="C41" s="33"/>
      <c r="D41" s="23"/>
      <c r="E41" s="182"/>
      <c r="F41" s="226"/>
      <c r="G41" s="23"/>
      <c r="H41" s="23"/>
      <c r="I41" s="226"/>
      <c r="J41" s="23"/>
      <c r="K41" s="23"/>
      <c r="L41" s="23"/>
      <c r="N41" s="20"/>
      <c r="O41" s="20"/>
      <c r="Q41" s="22"/>
      <c r="R41" s="176"/>
      <c r="S41" s="88"/>
      <c r="U41" s="176"/>
      <c r="V41" s="7"/>
    </row>
    <row r="81" spans="18:18" x14ac:dyDescent="0.2">
      <c r="R81" s="227"/>
    </row>
  </sheetData>
  <customSheetViews>
    <customSheetView guid="{352D79C3-3652-4ECC-AAA7-A7E48FCDBDCA}" showGridLines="0" fitToPage="1" hiddenColumns="1">
      <selection activeCell="E53" sqref="E53"/>
      <pageMargins left="1.1417322834645669" right="1.1417322834645669" top="1.299212598425197" bottom="0.51181102362204722" header="0.51181102362204722" footer="0.51181102362204722"/>
      <pageSetup paperSize="8" scale="64" firstPageNumber="9" orientation="landscape" useFirstPageNumber="1" horizontalDpi="1200" verticalDpi="1200" r:id="rId1"/>
      <headerFooter alignWithMargins="0">
        <oddFooter>&amp;C&amp;"Times New Roman,Normal"&amp;P</oddFooter>
      </headerFooter>
    </customSheetView>
  </customSheetViews>
  <mergeCells count="4">
    <mergeCell ref="R6:S6"/>
    <mergeCell ref="F6:G6"/>
    <mergeCell ref="I6:K6"/>
    <mergeCell ref="U6:V6"/>
  </mergeCells>
  <pageMargins left="1.1417322834645669" right="1.1417322834645669" top="1.299212598425197" bottom="0.51181102362204722" header="0.51181102362204722" footer="0.51181102362204722"/>
  <pageSetup paperSize="8" scale="86" firstPageNumber="9" orientation="landscape" useFirstPageNumber="1" verticalDpi="1200" r:id="rId2"/>
  <headerFooter alignWithMargins="0">
    <oddFooter>&amp;C&amp;"Times New Roman,Normal"&amp;P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P571"/>
  <sheetViews>
    <sheetView topLeftCell="A277" workbookViewId="0">
      <selection activeCell="T306" sqref="T306:V306"/>
    </sheetView>
  </sheetViews>
  <sheetFormatPr defaultRowHeight="15" x14ac:dyDescent="0.25"/>
  <cols>
    <col min="1" max="1" width="1.7109375" customWidth="1"/>
    <col min="2" max="2" width="9.85546875" customWidth="1"/>
    <col min="3" max="3" width="5.28515625" customWidth="1"/>
    <col min="4" max="4" width="3.42578125" customWidth="1"/>
    <col min="5" max="5" width="1.28515625" customWidth="1"/>
    <col min="6" max="6" width="1.7109375" customWidth="1"/>
    <col min="7" max="7" width="1.42578125" customWidth="1"/>
    <col min="8" max="12" width="1.28515625" customWidth="1"/>
    <col min="13" max="13" width="10.85546875" customWidth="1"/>
    <col min="14" max="14" width="17.42578125" customWidth="1"/>
    <col min="15" max="15" width="3.140625" customWidth="1"/>
    <col min="16" max="16" width="4.7109375" customWidth="1"/>
    <col min="17" max="17" width="11" customWidth="1"/>
    <col min="18" max="18" width="2" customWidth="1"/>
    <col min="19" max="19" width="1.28515625" customWidth="1"/>
    <col min="20" max="20" width="5.42578125" customWidth="1"/>
    <col min="21" max="21" width="6.28515625" customWidth="1"/>
    <col min="22" max="22" width="2.28515625" customWidth="1"/>
    <col min="23" max="23" width="1" customWidth="1"/>
    <col min="24" max="24" width="2.5703125" customWidth="1"/>
    <col min="25" max="25" width="1.7109375" customWidth="1"/>
    <col min="26" max="26" width="2" customWidth="1"/>
    <col min="27" max="27" width="1.28515625" customWidth="1"/>
    <col min="28" max="28" width="5.140625" customWidth="1"/>
    <col min="29" max="29" width="1" customWidth="1"/>
    <col min="30" max="30" width="2.7109375" customWidth="1"/>
    <col min="31" max="31" width="1.28515625" customWidth="1"/>
    <col min="32" max="32" width="2.28515625" customWidth="1"/>
    <col min="33" max="33" width="1" customWidth="1"/>
    <col min="34" max="34" width="1.5703125" customWidth="1"/>
    <col min="35" max="35" width="1.42578125" customWidth="1"/>
    <col min="36" max="36" width="1" customWidth="1"/>
    <col min="37" max="37" width="5.28515625" customWidth="1"/>
    <col min="38" max="38" width="6" customWidth="1"/>
    <col min="40" max="40" width="14.7109375" bestFit="1" customWidth="1"/>
    <col min="41" max="41" width="12.7109375" bestFit="1" customWidth="1"/>
    <col min="42" max="42" width="14" bestFit="1" customWidth="1"/>
  </cols>
  <sheetData>
    <row r="1" spans="1:38" ht="13.35" customHeight="1" x14ac:dyDescent="0.25">
      <c r="C1" s="316" t="s">
        <v>68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</row>
    <row r="2" spans="1:38" ht="11.1" customHeight="1" x14ac:dyDescent="0.25">
      <c r="C2" s="316" t="s">
        <v>69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O2" s="321" t="s">
        <v>280</v>
      </c>
      <c r="P2" s="321"/>
      <c r="Q2" s="321"/>
      <c r="R2" s="321"/>
      <c r="Z2" s="316" t="s">
        <v>70</v>
      </c>
      <c r="AA2" s="316"/>
      <c r="AB2" s="316"/>
      <c r="AD2" s="322"/>
      <c r="AE2" s="322"/>
      <c r="AF2" s="322"/>
      <c r="AG2" s="322"/>
      <c r="AI2" s="316" t="s">
        <v>71</v>
      </c>
      <c r="AJ2" s="316"/>
      <c r="AK2" s="316"/>
      <c r="AL2" s="1">
        <v>0</v>
      </c>
    </row>
    <row r="3" spans="1:38" ht="12.6" customHeight="1" x14ac:dyDescent="0.25"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V3" s="316" t="s">
        <v>72</v>
      </c>
      <c r="W3" s="316"/>
      <c r="X3" s="316"/>
      <c r="Y3" s="316"/>
      <c r="Z3" s="316"/>
      <c r="AB3" s="323">
        <v>42370</v>
      </c>
      <c r="AC3" s="323"/>
      <c r="AD3" s="323"/>
      <c r="AE3" s="323"/>
      <c r="AF3" s="323"/>
      <c r="AH3" s="324" t="s">
        <v>73</v>
      </c>
      <c r="AI3" s="324"/>
      <c r="AK3" s="325">
        <v>42735</v>
      </c>
      <c r="AL3" s="325"/>
    </row>
    <row r="4" spans="1:38" ht="11.85" customHeight="1" x14ac:dyDescent="0.25">
      <c r="C4" s="316" t="s">
        <v>1524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38" ht="14.1" customHeight="1" x14ac:dyDescent="0.25">
      <c r="B5" s="316" t="s">
        <v>74</v>
      </c>
      <c r="C5" s="316"/>
      <c r="D5" s="316"/>
      <c r="E5" s="316"/>
      <c r="F5" s="316"/>
      <c r="J5" s="316" t="s">
        <v>75</v>
      </c>
      <c r="K5" s="316"/>
      <c r="L5" s="316"/>
      <c r="M5" s="316"/>
      <c r="N5" s="316"/>
      <c r="O5" s="316"/>
      <c r="P5" s="318" t="s">
        <v>76</v>
      </c>
      <c r="Q5" s="318"/>
      <c r="R5" s="318"/>
      <c r="U5" s="318" t="s">
        <v>77</v>
      </c>
      <c r="V5" s="318"/>
      <c r="AA5" s="318" t="s">
        <v>78</v>
      </c>
      <c r="AB5" s="318"/>
      <c r="AC5" s="318"/>
      <c r="AD5" s="318"/>
      <c r="AJ5" s="318" t="s">
        <v>79</v>
      </c>
      <c r="AK5" s="318"/>
      <c r="AL5" s="318"/>
    </row>
    <row r="6" spans="1:38" ht="11.1" customHeight="1" x14ac:dyDescent="0.25">
      <c r="A6" s="313" t="s">
        <v>281</v>
      </c>
      <c r="B6" s="313"/>
      <c r="C6" s="313"/>
      <c r="H6" s="313" t="s">
        <v>80</v>
      </c>
      <c r="I6" s="313"/>
      <c r="J6" s="313"/>
      <c r="K6" s="313"/>
      <c r="L6" s="313"/>
      <c r="M6" s="313"/>
      <c r="N6" s="313"/>
      <c r="O6" s="313"/>
      <c r="P6" s="313"/>
      <c r="Q6" s="314">
        <v>585443349.27999997</v>
      </c>
      <c r="R6" s="314"/>
      <c r="T6" s="315">
        <v>304217926.01999998</v>
      </c>
      <c r="U6" s="315"/>
      <c r="V6" s="315"/>
      <c r="Y6" s="315">
        <v>323521861.63</v>
      </c>
      <c r="Z6" s="315"/>
      <c r="AA6" s="315"/>
      <c r="AB6" s="315"/>
      <c r="AC6" s="315"/>
      <c r="AD6" s="315"/>
      <c r="AF6" s="314">
        <v>566139413.66999996</v>
      </c>
      <c r="AG6" s="314"/>
      <c r="AH6" s="314"/>
      <c r="AI6" s="314"/>
      <c r="AJ6" s="314"/>
      <c r="AK6" s="314"/>
      <c r="AL6" s="314"/>
    </row>
    <row r="7" spans="1:38" ht="11.1" customHeight="1" x14ac:dyDescent="0.25">
      <c r="A7" s="313" t="s">
        <v>282</v>
      </c>
      <c r="B7" s="313"/>
      <c r="C7" s="313"/>
      <c r="H7" s="313" t="s">
        <v>81</v>
      </c>
      <c r="I7" s="313"/>
      <c r="J7" s="313"/>
      <c r="K7" s="313"/>
      <c r="L7" s="313"/>
      <c r="M7" s="313"/>
      <c r="N7" s="313"/>
      <c r="O7" s="313"/>
      <c r="P7" s="313"/>
      <c r="Q7" s="314">
        <v>14372201.810000001</v>
      </c>
      <c r="R7" s="314"/>
      <c r="T7" s="315">
        <v>224310724.69999999</v>
      </c>
      <c r="U7" s="315"/>
      <c r="V7" s="315"/>
      <c r="Y7" s="315">
        <v>219124355.41999999</v>
      </c>
      <c r="Z7" s="315"/>
      <c r="AA7" s="315"/>
      <c r="AB7" s="315"/>
      <c r="AC7" s="315"/>
      <c r="AD7" s="315"/>
      <c r="AF7" s="314">
        <v>19558571.09</v>
      </c>
      <c r="AG7" s="314"/>
      <c r="AH7" s="314"/>
      <c r="AI7" s="314"/>
      <c r="AJ7" s="314"/>
      <c r="AK7" s="314"/>
      <c r="AL7" s="314"/>
    </row>
    <row r="8" spans="1:38" ht="11.1" customHeight="1" x14ac:dyDescent="0.25">
      <c r="A8" s="313" t="s">
        <v>283</v>
      </c>
      <c r="B8" s="313"/>
      <c r="C8" s="313"/>
      <c r="H8" s="313" t="s">
        <v>284</v>
      </c>
      <c r="I8" s="313"/>
      <c r="J8" s="313"/>
      <c r="K8" s="313"/>
      <c r="L8" s="313"/>
      <c r="M8" s="313"/>
      <c r="N8" s="313"/>
      <c r="O8" s="313"/>
      <c r="P8" s="313"/>
      <c r="Q8" s="314">
        <v>869296.97</v>
      </c>
      <c r="R8" s="314"/>
      <c r="T8" s="315">
        <v>199230783.77000001</v>
      </c>
      <c r="U8" s="315"/>
      <c r="V8" s="315"/>
      <c r="Y8" s="315">
        <v>196785871.31</v>
      </c>
      <c r="Z8" s="315"/>
      <c r="AA8" s="315"/>
      <c r="AB8" s="315"/>
      <c r="AC8" s="315"/>
      <c r="AD8" s="315"/>
      <c r="AF8" s="314">
        <v>3314209.43</v>
      </c>
      <c r="AG8" s="314"/>
      <c r="AH8" s="314"/>
      <c r="AI8" s="314"/>
      <c r="AJ8" s="314"/>
      <c r="AK8" s="314"/>
      <c r="AL8" s="314"/>
    </row>
    <row r="9" spans="1:38" ht="11.1" customHeight="1" x14ac:dyDescent="0.25">
      <c r="A9" s="313" t="s">
        <v>285</v>
      </c>
      <c r="B9" s="313"/>
      <c r="C9" s="313"/>
      <c r="I9" s="313" t="s">
        <v>286</v>
      </c>
      <c r="J9" s="313"/>
      <c r="K9" s="313"/>
      <c r="L9" s="313"/>
      <c r="M9" s="313"/>
      <c r="N9" s="313"/>
      <c r="O9" s="313"/>
      <c r="P9" s="313"/>
      <c r="Q9" s="314">
        <v>2207.8200000000002</v>
      </c>
      <c r="R9" s="314"/>
      <c r="T9" s="315">
        <v>134914540.24000001</v>
      </c>
      <c r="U9" s="315"/>
      <c r="V9" s="315"/>
      <c r="Y9" s="315">
        <v>134907107.02000001</v>
      </c>
      <c r="Z9" s="315"/>
      <c r="AA9" s="315"/>
      <c r="AB9" s="315"/>
      <c r="AC9" s="315"/>
      <c r="AD9" s="315"/>
      <c r="AF9" s="314">
        <v>9641.0400000000009</v>
      </c>
      <c r="AG9" s="314"/>
      <c r="AH9" s="314"/>
      <c r="AI9" s="314"/>
      <c r="AJ9" s="314"/>
      <c r="AK9" s="314"/>
      <c r="AL9" s="314"/>
    </row>
    <row r="10" spans="1:38" ht="11.1" customHeight="1" x14ac:dyDescent="0.25">
      <c r="A10" s="313" t="s">
        <v>287</v>
      </c>
      <c r="B10" s="313"/>
      <c r="C10" s="313"/>
      <c r="J10" s="313" t="s">
        <v>82</v>
      </c>
      <c r="K10" s="313"/>
      <c r="L10" s="313"/>
      <c r="M10" s="313"/>
      <c r="N10" s="313"/>
      <c r="O10" s="313"/>
      <c r="P10" s="313"/>
      <c r="Q10" s="314">
        <v>2005.71</v>
      </c>
      <c r="R10" s="314"/>
      <c r="T10" s="315">
        <v>134904969.59</v>
      </c>
      <c r="U10" s="315"/>
      <c r="V10" s="315"/>
      <c r="Y10" s="315">
        <v>134897773.61000001</v>
      </c>
      <c r="Z10" s="315"/>
      <c r="AA10" s="315"/>
      <c r="AB10" s="315"/>
      <c r="AC10" s="315"/>
      <c r="AD10" s="315"/>
      <c r="AF10" s="314">
        <v>9201.69</v>
      </c>
      <c r="AG10" s="314"/>
      <c r="AH10" s="314"/>
      <c r="AI10" s="314"/>
      <c r="AJ10" s="314"/>
      <c r="AK10" s="314"/>
      <c r="AL10" s="314"/>
    </row>
    <row r="11" spans="1:38" ht="11.1" customHeight="1" x14ac:dyDescent="0.25">
      <c r="A11" s="316" t="s">
        <v>288</v>
      </c>
      <c r="B11" s="316"/>
      <c r="C11" s="316"/>
      <c r="M11" s="316" t="s">
        <v>83</v>
      </c>
      <c r="N11" s="316"/>
      <c r="O11" s="316"/>
      <c r="P11" s="316"/>
      <c r="Q11" s="310">
        <v>1474.17</v>
      </c>
      <c r="R11" s="310"/>
      <c r="T11" s="317">
        <v>13105.5</v>
      </c>
      <c r="U11" s="317"/>
      <c r="V11" s="317"/>
      <c r="Y11" s="317">
        <v>9919.35</v>
      </c>
      <c r="Z11" s="317"/>
      <c r="AA11" s="317"/>
      <c r="AB11" s="317"/>
      <c r="AC11" s="317"/>
      <c r="AD11" s="317"/>
      <c r="AF11" s="310">
        <v>4660.32</v>
      </c>
      <c r="AG11" s="310"/>
      <c r="AH11" s="310"/>
      <c r="AI11" s="310"/>
      <c r="AJ11" s="310"/>
      <c r="AK11" s="310"/>
      <c r="AL11" s="310"/>
    </row>
    <row r="12" spans="1:38" ht="11.1" customHeight="1" x14ac:dyDescent="0.25">
      <c r="A12" s="316" t="s">
        <v>289</v>
      </c>
      <c r="B12" s="316"/>
      <c r="C12" s="316"/>
      <c r="M12" s="316" t="s">
        <v>84</v>
      </c>
      <c r="N12" s="316"/>
      <c r="O12" s="316"/>
      <c r="P12" s="316"/>
      <c r="Q12" s="310">
        <v>531.54</v>
      </c>
      <c r="R12" s="310"/>
      <c r="T12" s="317">
        <v>134891864.09</v>
      </c>
      <c r="U12" s="317"/>
      <c r="V12" s="317"/>
      <c r="Y12" s="317">
        <v>134887854.25999999</v>
      </c>
      <c r="Z12" s="317"/>
      <c r="AA12" s="317"/>
      <c r="AB12" s="317"/>
      <c r="AC12" s="317"/>
      <c r="AD12" s="317"/>
      <c r="AF12" s="310">
        <v>4541.37</v>
      </c>
      <c r="AG12" s="310"/>
      <c r="AH12" s="310"/>
      <c r="AI12" s="310"/>
      <c r="AJ12" s="310"/>
      <c r="AK12" s="310"/>
      <c r="AL12" s="310"/>
    </row>
    <row r="13" spans="1:38" ht="11.1" customHeight="1" x14ac:dyDescent="0.25">
      <c r="A13" s="313" t="s">
        <v>290</v>
      </c>
      <c r="B13" s="313"/>
      <c r="C13" s="313"/>
      <c r="J13" s="313" t="s">
        <v>85</v>
      </c>
      <c r="K13" s="313"/>
      <c r="L13" s="313"/>
      <c r="M13" s="313"/>
      <c r="N13" s="313"/>
      <c r="O13" s="313"/>
      <c r="P13" s="313"/>
      <c r="Q13" s="314">
        <v>202.11</v>
      </c>
      <c r="R13" s="314"/>
      <c r="T13" s="315">
        <v>9570.65</v>
      </c>
      <c r="U13" s="315"/>
      <c r="V13" s="315"/>
      <c r="Y13" s="315">
        <v>9333.41</v>
      </c>
      <c r="Z13" s="315"/>
      <c r="AA13" s="315"/>
      <c r="AB13" s="315"/>
      <c r="AC13" s="315"/>
      <c r="AD13" s="315"/>
      <c r="AF13" s="314">
        <v>439.35</v>
      </c>
      <c r="AG13" s="314"/>
      <c r="AH13" s="314"/>
      <c r="AI13" s="314"/>
      <c r="AJ13" s="314"/>
      <c r="AK13" s="314"/>
      <c r="AL13" s="314"/>
    </row>
    <row r="14" spans="1:38" ht="11.1" customHeight="1" x14ac:dyDescent="0.25">
      <c r="A14" s="316" t="s">
        <v>291</v>
      </c>
      <c r="B14" s="316"/>
      <c r="C14" s="316"/>
      <c r="M14" s="316" t="s">
        <v>86</v>
      </c>
      <c r="N14" s="316"/>
      <c r="O14" s="316"/>
      <c r="P14" s="316"/>
      <c r="Q14" s="310">
        <v>202.11</v>
      </c>
      <c r="R14" s="310"/>
      <c r="T14" s="317">
        <v>9570.65</v>
      </c>
      <c r="U14" s="317"/>
      <c r="V14" s="317"/>
      <c r="Y14" s="317">
        <v>9333.41</v>
      </c>
      <c r="Z14" s="317"/>
      <c r="AA14" s="317"/>
      <c r="AB14" s="317"/>
      <c r="AC14" s="317"/>
      <c r="AD14" s="317"/>
      <c r="AF14" s="310">
        <v>439.35</v>
      </c>
      <c r="AG14" s="310"/>
      <c r="AH14" s="310"/>
      <c r="AI14" s="310"/>
      <c r="AJ14" s="310"/>
      <c r="AK14" s="310"/>
      <c r="AL14" s="310"/>
    </row>
    <row r="15" spans="1:38" ht="11.1" customHeight="1" x14ac:dyDescent="0.25">
      <c r="A15" s="313" t="s">
        <v>292</v>
      </c>
      <c r="B15" s="313"/>
      <c r="C15" s="313"/>
      <c r="I15" s="313" t="s">
        <v>293</v>
      </c>
      <c r="J15" s="313"/>
      <c r="K15" s="313"/>
      <c r="L15" s="313"/>
      <c r="M15" s="313"/>
      <c r="N15" s="313"/>
      <c r="O15" s="313"/>
      <c r="P15" s="313"/>
      <c r="Q15" s="314">
        <v>867089.15</v>
      </c>
      <c r="R15" s="314"/>
      <c r="T15" s="315">
        <v>64316243.530000001</v>
      </c>
      <c r="U15" s="315"/>
      <c r="V15" s="315"/>
      <c r="Y15" s="315">
        <v>61878764.289999999</v>
      </c>
      <c r="Z15" s="315"/>
      <c r="AA15" s="315"/>
      <c r="AB15" s="315"/>
      <c r="AC15" s="315"/>
      <c r="AD15" s="315"/>
      <c r="AF15" s="314">
        <v>3304568.39</v>
      </c>
      <c r="AG15" s="314"/>
      <c r="AH15" s="314"/>
      <c r="AI15" s="314"/>
      <c r="AJ15" s="314"/>
      <c r="AK15" s="314"/>
      <c r="AL15" s="314"/>
    </row>
    <row r="16" spans="1:38" ht="11.1" customHeight="1" x14ac:dyDescent="0.25">
      <c r="A16" s="316" t="s">
        <v>294</v>
      </c>
      <c r="B16" s="316"/>
      <c r="C16" s="316"/>
      <c r="M16" s="316" t="s">
        <v>87</v>
      </c>
      <c r="N16" s="316"/>
      <c r="O16" s="316"/>
      <c r="P16" s="316"/>
      <c r="Q16" s="310">
        <v>867089.15</v>
      </c>
      <c r="R16" s="310"/>
      <c r="T16" s="317">
        <v>64316243.530000001</v>
      </c>
      <c r="U16" s="317"/>
      <c r="V16" s="317"/>
      <c r="Y16" s="317">
        <v>61878764.289999999</v>
      </c>
      <c r="Z16" s="317"/>
      <c r="AA16" s="317"/>
      <c r="AB16" s="317"/>
      <c r="AC16" s="317"/>
      <c r="AD16" s="317"/>
      <c r="AF16" s="310">
        <v>3304568.39</v>
      </c>
      <c r="AG16" s="310"/>
      <c r="AH16" s="310"/>
      <c r="AI16" s="310"/>
      <c r="AJ16" s="310"/>
      <c r="AK16" s="310"/>
      <c r="AL16" s="310"/>
    </row>
    <row r="17" spans="1:38" ht="11.1" customHeight="1" x14ac:dyDescent="0.25">
      <c r="A17" s="313" t="s">
        <v>295</v>
      </c>
      <c r="B17" s="313"/>
      <c r="C17" s="313"/>
      <c r="H17" s="313" t="s">
        <v>296</v>
      </c>
      <c r="I17" s="313"/>
      <c r="J17" s="313"/>
      <c r="K17" s="313"/>
      <c r="L17" s="313"/>
      <c r="M17" s="313"/>
      <c r="N17" s="313"/>
      <c r="O17" s="313"/>
      <c r="P17" s="313"/>
      <c r="Q17" s="314">
        <v>5721933.4199999999</v>
      </c>
      <c r="R17" s="314"/>
      <c r="T17" s="315">
        <v>2304884.96</v>
      </c>
      <c r="U17" s="315"/>
      <c r="V17" s="315"/>
      <c r="Y17" s="315">
        <v>1124379.68</v>
      </c>
      <c r="Z17" s="315"/>
      <c r="AA17" s="315"/>
      <c r="AB17" s="315"/>
      <c r="AC17" s="315"/>
      <c r="AD17" s="315"/>
      <c r="AF17" s="314">
        <v>6902438.7000000002</v>
      </c>
      <c r="AG17" s="314"/>
      <c r="AH17" s="314"/>
      <c r="AI17" s="314"/>
      <c r="AJ17" s="314"/>
      <c r="AK17" s="314"/>
      <c r="AL17" s="314"/>
    </row>
    <row r="18" spans="1:38" ht="11.1" customHeight="1" x14ac:dyDescent="0.25">
      <c r="A18" s="313" t="s">
        <v>297</v>
      </c>
      <c r="B18" s="313"/>
      <c r="C18" s="313"/>
      <c r="I18" s="313" t="s">
        <v>298</v>
      </c>
      <c r="J18" s="313"/>
      <c r="K18" s="313"/>
      <c r="L18" s="313"/>
      <c r="M18" s="313"/>
      <c r="N18" s="313"/>
      <c r="O18" s="313"/>
      <c r="P18" s="313"/>
      <c r="Q18" s="314">
        <v>5721933.4199999999</v>
      </c>
      <c r="R18" s="314"/>
      <c r="T18" s="315">
        <v>2304884.96</v>
      </c>
      <c r="U18" s="315"/>
      <c r="V18" s="315"/>
      <c r="Y18" s="315">
        <v>1124379.68</v>
      </c>
      <c r="Z18" s="315"/>
      <c r="AA18" s="315"/>
      <c r="AB18" s="315"/>
      <c r="AC18" s="315"/>
      <c r="AD18" s="315"/>
      <c r="AF18" s="314">
        <v>6902438.7000000002</v>
      </c>
      <c r="AG18" s="314"/>
      <c r="AH18" s="314"/>
      <c r="AI18" s="314"/>
      <c r="AJ18" s="314"/>
      <c r="AK18" s="314"/>
      <c r="AL18" s="314"/>
    </row>
    <row r="19" spans="1:38" ht="11.1" customHeight="1" x14ac:dyDescent="0.25">
      <c r="A19" s="313" t="s">
        <v>299</v>
      </c>
      <c r="B19" s="313"/>
      <c r="C19" s="313"/>
      <c r="J19" s="313" t="s">
        <v>137</v>
      </c>
      <c r="K19" s="313"/>
      <c r="L19" s="313"/>
      <c r="M19" s="313"/>
      <c r="N19" s="313"/>
      <c r="O19" s="313"/>
      <c r="P19" s="313"/>
      <c r="Q19" s="314">
        <v>4941836.33</v>
      </c>
      <c r="R19" s="314"/>
      <c r="T19" s="315">
        <v>2210290.59</v>
      </c>
      <c r="U19" s="315"/>
      <c r="V19" s="315"/>
      <c r="Y19" s="315">
        <v>1076990.05</v>
      </c>
      <c r="Z19" s="315"/>
      <c r="AA19" s="315"/>
      <c r="AB19" s="315"/>
      <c r="AC19" s="315"/>
      <c r="AD19" s="315"/>
      <c r="AF19" s="314">
        <v>6075136.8700000001</v>
      </c>
      <c r="AG19" s="314"/>
      <c r="AH19" s="314"/>
      <c r="AI19" s="314"/>
      <c r="AJ19" s="314"/>
      <c r="AK19" s="314"/>
      <c r="AL19" s="314"/>
    </row>
    <row r="20" spans="1:38" ht="11.1" customHeight="1" x14ac:dyDescent="0.25">
      <c r="A20" s="316" t="s">
        <v>300</v>
      </c>
      <c r="B20" s="316"/>
      <c r="C20" s="316"/>
      <c r="M20" s="316" t="s">
        <v>96</v>
      </c>
      <c r="N20" s="316"/>
      <c r="O20" s="316"/>
      <c r="P20" s="316"/>
      <c r="Q20" s="310">
        <v>4676620.41</v>
      </c>
      <c r="R20" s="310"/>
      <c r="T20" s="317">
        <v>2210290.59</v>
      </c>
      <c r="U20" s="317"/>
      <c r="V20" s="317"/>
      <c r="Y20" s="317">
        <v>1076990.05</v>
      </c>
      <c r="Z20" s="317"/>
      <c r="AA20" s="317"/>
      <c r="AB20" s="317"/>
      <c r="AC20" s="317"/>
      <c r="AD20" s="317"/>
      <c r="AF20" s="310">
        <v>5809920.9500000002</v>
      </c>
      <c r="AG20" s="310"/>
      <c r="AH20" s="310"/>
      <c r="AI20" s="310"/>
      <c r="AJ20" s="310"/>
      <c r="AK20" s="310"/>
      <c r="AL20" s="310"/>
    </row>
    <row r="21" spans="1:38" ht="11.1" customHeight="1" x14ac:dyDescent="0.25">
      <c r="A21" s="316" t="s">
        <v>301</v>
      </c>
      <c r="B21" s="316"/>
      <c r="C21" s="316"/>
      <c r="M21" s="316" t="s">
        <v>97</v>
      </c>
      <c r="N21" s="316"/>
      <c r="O21" s="316"/>
      <c r="P21" s="316"/>
      <c r="Q21" s="310">
        <v>265215.92</v>
      </c>
      <c r="R21" s="310"/>
      <c r="T21" s="317">
        <v>0</v>
      </c>
      <c r="U21" s="317"/>
      <c r="V21" s="317"/>
      <c r="Y21" s="317">
        <v>0</v>
      </c>
      <c r="Z21" s="317"/>
      <c r="AA21" s="317"/>
      <c r="AB21" s="317"/>
      <c r="AC21" s="317"/>
      <c r="AD21" s="317"/>
      <c r="AF21" s="310">
        <v>265215.92</v>
      </c>
      <c r="AG21" s="310"/>
      <c r="AH21" s="310"/>
      <c r="AI21" s="310"/>
      <c r="AJ21" s="310"/>
      <c r="AK21" s="310"/>
      <c r="AL21" s="310"/>
    </row>
    <row r="22" spans="1:38" ht="11.1" customHeight="1" x14ac:dyDescent="0.25">
      <c r="A22" s="313" t="s">
        <v>302</v>
      </c>
      <c r="B22" s="313"/>
      <c r="C22" s="313"/>
      <c r="J22" s="313" t="s">
        <v>303</v>
      </c>
      <c r="K22" s="313"/>
      <c r="L22" s="313"/>
      <c r="M22" s="313"/>
      <c r="N22" s="313"/>
      <c r="O22" s="313"/>
      <c r="P22" s="313"/>
      <c r="Q22" s="314">
        <v>113450.29</v>
      </c>
      <c r="R22" s="314"/>
      <c r="T22" s="315">
        <v>0</v>
      </c>
      <c r="U22" s="315"/>
      <c r="V22" s="315"/>
      <c r="Y22" s="315">
        <v>0</v>
      </c>
      <c r="Z22" s="315"/>
      <c r="AA22" s="315"/>
      <c r="AB22" s="315"/>
      <c r="AC22" s="315"/>
      <c r="AD22" s="315"/>
      <c r="AF22" s="314">
        <v>113450.29</v>
      </c>
      <c r="AG22" s="314"/>
      <c r="AH22" s="314"/>
      <c r="AI22" s="314"/>
      <c r="AJ22" s="314"/>
      <c r="AK22" s="314"/>
      <c r="AL22" s="314"/>
    </row>
    <row r="23" spans="1:38" ht="11.1" customHeight="1" x14ac:dyDescent="0.25">
      <c r="A23" s="316" t="s">
        <v>304</v>
      </c>
      <c r="B23" s="316"/>
      <c r="C23" s="316"/>
      <c r="M23" s="316" t="s">
        <v>95</v>
      </c>
      <c r="N23" s="316"/>
      <c r="O23" s="316"/>
      <c r="P23" s="316"/>
      <c r="Q23" s="310">
        <v>113450.29</v>
      </c>
      <c r="R23" s="310"/>
      <c r="T23" s="317">
        <v>0</v>
      </c>
      <c r="U23" s="317"/>
      <c r="V23" s="317"/>
      <c r="Y23" s="317">
        <v>0</v>
      </c>
      <c r="Z23" s="317"/>
      <c r="AA23" s="317"/>
      <c r="AB23" s="317"/>
      <c r="AC23" s="317"/>
      <c r="AD23" s="317"/>
      <c r="AF23" s="310">
        <v>113450.29</v>
      </c>
      <c r="AG23" s="310"/>
      <c r="AH23" s="310"/>
      <c r="AI23" s="310"/>
      <c r="AJ23" s="310"/>
      <c r="AK23" s="310"/>
      <c r="AL23" s="310"/>
    </row>
    <row r="24" spans="1:38" ht="11.1" customHeight="1" x14ac:dyDescent="0.25">
      <c r="A24" s="313" t="s">
        <v>305</v>
      </c>
      <c r="B24" s="313"/>
      <c r="C24" s="313"/>
      <c r="J24" s="313" t="s">
        <v>306</v>
      </c>
      <c r="K24" s="313"/>
      <c r="L24" s="313"/>
      <c r="M24" s="313"/>
      <c r="N24" s="313"/>
      <c r="O24" s="313"/>
      <c r="P24" s="313"/>
      <c r="Q24" s="314">
        <v>666646.80000000005</v>
      </c>
      <c r="R24" s="314"/>
      <c r="T24" s="315">
        <v>94594.37</v>
      </c>
      <c r="U24" s="315"/>
      <c r="V24" s="315"/>
      <c r="Y24" s="315">
        <v>47389.63</v>
      </c>
      <c r="Z24" s="315"/>
      <c r="AA24" s="315"/>
      <c r="AB24" s="315"/>
      <c r="AC24" s="315"/>
      <c r="AD24" s="315"/>
      <c r="AF24" s="314">
        <v>713851.54</v>
      </c>
      <c r="AG24" s="314"/>
      <c r="AH24" s="314"/>
      <c r="AI24" s="314"/>
      <c r="AJ24" s="314"/>
      <c r="AK24" s="314"/>
      <c r="AL24" s="314"/>
    </row>
    <row r="25" spans="1:38" ht="11.1" customHeight="1" x14ac:dyDescent="0.25">
      <c r="A25" s="316" t="s">
        <v>307</v>
      </c>
      <c r="B25" s="316"/>
      <c r="C25" s="316"/>
      <c r="M25" s="316" t="s">
        <v>94</v>
      </c>
      <c r="N25" s="316"/>
      <c r="O25" s="316"/>
      <c r="P25" s="316"/>
      <c r="Q25" s="310">
        <v>662440.49</v>
      </c>
      <c r="R25" s="310"/>
      <c r="T25" s="317">
        <v>34325.22</v>
      </c>
      <c r="U25" s="317"/>
      <c r="V25" s="317"/>
      <c r="Y25" s="317">
        <v>0</v>
      </c>
      <c r="Z25" s="317"/>
      <c r="AA25" s="317"/>
      <c r="AB25" s="317"/>
      <c r="AC25" s="317"/>
      <c r="AD25" s="317"/>
      <c r="AF25" s="310">
        <v>696765.71</v>
      </c>
      <c r="AG25" s="310"/>
      <c r="AH25" s="310"/>
      <c r="AI25" s="310"/>
      <c r="AJ25" s="310"/>
      <c r="AK25" s="310"/>
      <c r="AL25" s="310"/>
    </row>
    <row r="26" spans="1:38" ht="11.1" customHeight="1" x14ac:dyDescent="0.25">
      <c r="A26" s="316" t="s">
        <v>308</v>
      </c>
      <c r="B26" s="316"/>
      <c r="C26" s="316"/>
      <c r="M26" s="316" t="s">
        <v>248</v>
      </c>
      <c r="N26" s="316"/>
      <c r="O26" s="316"/>
      <c r="P26" s="316"/>
      <c r="Q26" s="310">
        <v>4206.3100000000004</v>
      </c>
      <c r="R26" s="310"/>
      <c r="T26" s="317">
        <v>60269.15</v>
      </c>
      <c r="U26" s="317"/>
      <c r="V26" s="317"/>
      <c r="Y26" s="317">
        <v>47389.63</v>
      </c>
      <c r="Z26" s="317"/>
      <c r="AA26" s="317"/>
      <c r="AB26" s="317"/>
      <c r="AC26" s="317"/>
      <c r="AD26" s="317"/>
      <c r="AF26" s="310">
        <v>17085.830000000002</v>
      </c>
      <c r="AG26" s="310"/>
      <c r="AH26" s="310"/>
      <c r="AI26" s="310"/>
      <c r="AJ26" s="310"/>
      <c r="AK26" s="310"/>
      <c r="AL26" s="310"/>
    </row>
    <row r="27" spans="1:38" ht="11.1" customHeight="1" x14ac:dyDescent="0.25">
      <c r="A27" s="313" t="s">
        <v>1525</v>
      </c>
      <c r="B27" s="313"/>
      <c r="C27" s="313"/>
      <c r="H27" s="313" t="s">
        <v>1526</v>
      </c>
      <c r="I27" s="313"/>
      <c r="J27" s="313"/>
      <c r="K27" s="313"/>
      <c r="L27" s="313"/>
      <c r="M27" s="313"/>
      <c r="N27" s="313"/>
      <c r="O27" s="313"/>
      <c r="P27" s="313"/>
      <c r="Q27" s="314">
        <v>0</v>
      </c>
      <c r="R27" s="314"/>
      <c r="T27" s="315">
        <v>304</v>
      </c>
      <c r="U27" s="315"/>
      <c r="V27" s="315"/>
      <c r="Y27" s="315">
        <v>304</v>
      </c>
      <c r="Z27" s="315"/>
      <c r="AA27" s="315"/>
      <c r="AB27" s="315"/>
      <c r="AC27" s="315"/>
      <c r="AD27" s="315"/>
      <c r="AF27" s="314">
        <v>0</v>
      </c>
      <c r="AG27" s="314"/>
      <c r="AH27" s="314"/>
      <c r="AI27" s="314"/>
      <c r="AJ27" s="314"/>
      <c r="AK27" s="314"/>
      <c r="AL27" s="314"/>
    </row>
    <row r="28" spans="1:38" ht="11.1" customHeight="1" x14ac:dyDescent="0.25">
      <c r="A28" s="313" t="s">
        <v>1527</v>
      </c>
      <c r="B28" s="313"/>
      <c r="C28" s="313"/>
      <c r="I28" s="313" t="s">
        <v>1528</v>
      </c>
      <c r="J28" s="313"/>
      <c r="K28" s="313"/>
      <c r="L28" s="313"/>
      <c r="M28" s="313"/>
      <c r="N28" s="313"/>
      <c r="O28" s="313"/>
      <c r="P28" s="313"/>
      <c r="Q28" s="314">
        <v>0</v>
      </c>
      <c r="R28" s="314"/>
      <c r="T28" s="315">
        <v>304</v>
      </c>
      <c r="U28" s="315"/>
      <c r="V28" s="315"/>
      <c r="Y28" s="315">
        <v>304</v>
      </c>
      <c r="Z28" s="315"/>
      <c r="AA28" s="315"/>
      <c r="AB28" s="315"/>
      <c r="AC28" s="315"/>
      <c r="AD28" s="315"/>
      <c r="AF28" s="314">
        <v>0</v>
      </c>
      <c r="AG28" s="314"/>
      <c r="AH28" s="314"/>
      <c r="AI28" s="314"/>
      <c r="AJ28" s="314"/>
      <c r="AK28" s="314"/>
      <c r="AL28" s="314"/>
    </row>
    <row r="29" spans="1:38" ht="11.1" customHeight="1" x14ac:dyDescent="0.25">
      <c r="A29" s="316" t="s">
        <v>1529</v>
      </c>
      <c r="B29" s="316"/>
      <c r="C29" s="316"/>
      <c r="M29" s="316" t="s">
        <v>1530</v>
      </c>
      <c r="N29" s="316"/>
      <c r="O29" s="316"/>
      <c r="P29" s="316"/>
      <c r="Q29" s="310">
        <v>0</v>
      </c>
      <c r="R29" s="310"/>
      <c r="T29" s="317">
        <v>304</v>
      </c>
      <c r="U29" s="317"/>
      <c r="V29" s="317"/>
      <c r="Y29" s="317">
        <v>304</v>
      </c>
      <c r="Z29" s="317"/>
      <c r="AA29" s="317"/>
      <c r="AB29" s="317"/>
      <c r="AC29" s="317"/>
      <c r="AD29" s="317"/>
      <c r="AF29" s="310">
        <v>0</v>
      </c>
      <c r="AG29" s="310"/>
      <c r="AH29" s="310"/>
      <c r="AI29" s="310"/>
      <c r="AJ29" s="310"/>
      <c r="AK29" s="310"/>
      <c r="AL29" s="310"/>
    </row>
    <row r="30" spans="1:38" ht="11.1" customHeight="1" x14ac:dyDescent="0.25">
      <c r="A30" s="313" t="s">
        <v>309</v>
      </c>
      <c r="B30" s="313"/>
      <c r="C30" s="313"/>
      <c r="H30" s="313" t="s">
        <v>310</v>
      </c>
      <c r="I30" s="313"/>
      <c r="J30" s="313"/>
      <c r="K30" s="313"/>
      <c r="L30" s="313"/>
      <c r="M30" s="313"/>
      <c r="N30" s="313"/>
      <c r="O30" s="313"/>
      <c r="P30" s="313"/>
      <c r="Q30" s="314">
        <v>7780971.4199999999</v>
      </c>
      <c r="R30" s="314"/>
      <c r="T30" s="315">
        <v>22774751.969999999</v>
      </c>
      <c r="U30" s="315"/>
      <c r="V30" s="315"/>
      <c r="Y30" s="315">
        <v>21213800.43</v>
      </c>
      <c r="Z30" s="315"/>
      <c r="AA30" s="315"/>
      <c r="AB30" s="315"/>
      <c r="AC30" s="315"/>
      <c r="AD30" s="315"/>
      <c r="AF30" s="314">
        <v>9341922.9600000009</v>
      </c>
      <c r="AG30" s="314"/>
      <c r="AH30" s="314"/>
      <c r="AI30" s="314"/>
      <c r="AJ30" s="314"/>
      <c r="AK30" s="314"/>
      <c r="AL30" s="314"/>
    </row>
    <row r="31" spans="1:38" ht="11.1" customHeight="1" x14ac:dyDescent="0.25">
      <c r="A31" s="313" t="s">
        <v>311</v>
      </c>
      <c r="B31" s="313"/>
      <c r="C31" s="313"/>
      <c r="I31" s="313" t="s">
        <v>312</v>
      </c>
      <c r="J31" s="313"/>
      <c r="K31" s="313"/>
      <c r="L31" s="313"/>
      <c r="M31" s="313"/>
      <c r="N31" s="313"/>
      <c r="O31" s="313"/>
      <c r="P31" s="313"/>
      <c r="Q31" s="314">
        <v>7780971.4199999999</v>
      </c>
      <c r="R31" s="314"/>
      <c r="T31" s="315">
        <v>22774751.969999999</v>
      </c>
      <c r="U31" s="315"/>
      <c r="V31" s="315"/>
      <c r="Y31" s="315">
        <v>21213800.43</v>
      </c>
      <c r="Z31" s="315"/>
      <c r="AA31" s="315"/>
      <c r="AB31" s="315"/>
      <c r="AC31" s="315"/>
      <c r="AD31" s="315"/>
      <c r="AF31" s="314">
        <v>9341922.9600000009</v>
      </c>
      <c r="AG31" s="314"/>
      <c r="AH31" s="314"/>
      <c r="AI31" s="314"/>
      <c r="AJ31" s="314"/>
      <c r="AK31" s="314"/>
      <c r="AL31" s="314"/>
    </row>
    <row r="32" spans="1:38" ht="11.1" customHeight="1" x14ac:dyDescent="0.25">
      <c r="A32" s="313" t="s">
        <v>313</v>
      </c>
      <c r="B32" s="313"/>
      <c r="C32" s="313"/>
      <c r="J32" s="313" t="s">
        <v>91</v>
      </c>
      <c r="K32" s="313"/>
      <c r="L32" s="313"/>
      <c r="M32" s="313"/>
      <c r="N32" s="313"/>
      <c r="O32" s="313"/>
      <c r="P32" s="313"/>
      <c r="Q32" s="314">
        <v>0</v>
      </c>
      <c r="R32" s="314"/>
      <c r="T32" s="315">
        <v>124108.24</v>
      </c>
      <c r="U32" s="315"/>
      <c r="V32" s="315"/>
      <c r="Y32" s="315">
        <v>122686.77</v>
      </c>
      <c r="Z32" s="315"/>
      <c r="AA32" s="315"/>
      <c r="AB32" s="315"/>
      <c r="AC32" s="315"/>
      <c r="AD32" s="315"/>
      <c r="AF32" s="314">
        <v>1421.47</v>
      </c>
      <c r="AG32" s="314"/>
      <c r="AH32" s="314"/>
      <c r="AI32" s="314"/>
      <c r="AJ32" s="314"/>
      <c r="AK32" s="314"/>
      <c r="AL32" s="314"/>
    </row>
    <row r="33" spans="1:38" ht="11.1" customHeight="1" x14ac:dyDescent="0.25">
      <c r="A33" s="316" t="s">
        <v>1531</v>
      </c>
      <c r="B33" s="316"/>
      <c r="C33" s="316"/>
      <c r="M33" s="316" t="s">
        <v>1532</v>
      </c>
      <c r="N33" s="316"/>
      <c r="O33" s="316"/>
      <c r="P33" s="316"/>
      <c r="Q33" s="310">
        <v>0</v>
      </c>
      <c r="R33" s="310"/>
      <c r="T33" s="317">
        <v>852.85</v>
      </c>
      <c r="U33" s="317"/>
      <c r="V33" s="317"/>
      <c r="Y33" s="317">
        <v>852.85</v>
      </c>
      <c r="Z33" s="317"/>
      <c r="AA33" s="317"/>
      <c r="AB33" s="317"/>
      <c r="AC33" s="317"/>
      <c r="AD33" s="317"/>
      <c r="AF33" s="310">
        <v>0</v>
      </c>
      <c r="AG33" s="310"/>
      <c r="AH33" s="310"/>
      <c r="AI33" s="310"/>
      <c r="AJ33" s="310"/>
      <c r="AK33" s="310"/>
      <c r="AL33" s="310"/>
    </row>
    <row r="34" spans="1:38" ht="11.1" customHeight="1" x14ac:dyDescent="0.25">
      <c r="A34" s="316" t="s">
        <v>1533</v>
      </c>
      <c r="B34" s="316"/>
      <c r="C34" s="316"/>
      <c r="M34" s="316" t="s">
        <v>901</v>
      </c>
      <c r="N34" s="316"/>
      <c r="O34" s="316"/>
      <c r="P34" s="316"/>
      <c r="Q34" s="310">
        <v>0</v>
      </c>
      <c r="R34" s="310"/>
      <c r="T34" s="317">
        <v>767.52</v>
      </c>
      <c r="U34" s="317"/>
      <c r="V34" s="317"/>
      <c r="Y34" s="317">
        <v>767.52</v>
      </c>
      <c r="Z34" s="317"/>
      <c r="AA34" s="317"/>
      <c r="AB34" s="317"/>
      <c r="AC34" s="317"/>
      <c r="AD34" s="317"/>
      <c r="AF34" s="310">
        <v>0</v>
      </c>
      <c r="AG34" s="310"/>
      <c r="AH34" s="310"/>
      <c r="AI34" s="310"/>
      <c r="AJ34" s="310"/>
      <c r="AK34" s="310"/>
      <c r="AL34" s="310"/>
    </row>
    <row r="35" spans="1:38" ht="11.1" customHeight="1" x14ac:dyDescent="0.25">
      <c r="A35" s="316" t="s">
        <v>1534</v>
      </c>
      <c r="B35" s="316"/>
      <c r="C35" s="316"/>
      <c r="M35" s="316" t="s">
        <v>903</v>
      </c>
      <c r="N35" s="316"/>
      <c r="O35" s="316"/>
      <c r="P35" s="316"/>
      <c r="Q35" s="310">
        <v>0</v>
      </c>
      <c r="R35" s="310"/>
      <c r="T35" s="317">
        <v>2119.0700000000002</v>
      </c>
      <c r="U35" s="317"/>
      <c r="V35" s="317"/>
      <c r="Y35" s="317">
        <v>2119.0700000000002</v>
      </c>
      <c r="Z35" s="317"/>
      <c r="AA35" s="317"/>
      <c r="AB35" s="317"/>
      <c r="AC35" s="317"/>
      <c r="AD35" s="317"/>
      <c r="AF35" s="310">
        <v>0</v>
      </c>
      <c r="AG35" s="310"/>
      <c r="AH35" s="310"/>
      <c r="AI35" s="310"/>
      <c r="AJ35" s="310"/>
      <c r="AK35" s="310"/>
      <c r="AL35" s="310"/>
    </row>
    <row r="36" spans="1:38" ht="11.1" customHeight="1" x14ac:dyDescent="0.25">
      <c r="A36" s="316" t="s">
        <v>315</v>
      </c>
      <c r="B36" s="316"/>
      <c r="C36" s="316"/>
      <c r="M36" s="316" t="s">
        <v>93</v>
      </c>
      <c r="N36" s="316"/>
      <c r="O36" s="316"/>
      <c r="P36" s="316"/>
      <c r="Q36" s="310">
        <v>0</v>
      </c>
      <c r="R36" s="310"/>
      <c r="T36" s="317">
        <v>57408.61</v>
      </c>
      <c r="U36" s="317"/>
      <c r="V36" s="317"/>
      <c r="Y36" s="317">
        <v>57408.61</v>
      </c>
      <c r="Z36" s="317"/>
      <c r="AA36" s="317"/>
      <c r="AB36" s="317"/>
      <c r="AC36" s="317"/>
      <c r="AD36" s="317"/>
      <c r="AF36" s="310">
        <v>0</v>
      </c>
      <c r="AG36" s="310"/>
      <c r="AH36" s="310"/>
      <c r="AI36" s="310"/>
      <c r="AJ36" s="310"/>
      <c r="AK36" s="310"/>
      <c r="AL36" s="310"/>
    </row>
    <row r="37" spans="1:38" ht="11.1" customHeight="1" x14ac:dyDescent="0.25">
      <c r="A37" s="316" t="s">
        <v>1535</v>
      </c>
      <c r="B37" s="316"/>
      <c r="C37" s="316"/>
      <c r="M37" s="316" t="s">
        <v>1536</v>
      </c>
      <c r="N37" s="316"/>
      <c r="O37" s="316"/>
      <c r="P37" s="316"/>
      <c r="Q37" s="310">
        <v>0</v>
      </c>
      <c r="R37" s="310"/>
      <c r="T37" s="317">
        <v>114.12</v>
      </c>
      <c r="U37" s="317"/>
      <c r="V37" s="317"/>
      <c r="Y37" s="317">
        <v>114.12</v>
      </c>
      <c r="Z37" s="317"/>
      <c r="AA37" s="317"/>
      <c r="AB37" s="317"/>
      <c r="AC37" s="317"/>
      <c r="AD37" s="317"/>
      <c r="AF37" s="310">
        <v>0</v>
      </c>
      <c r="AG37" s="310"/>
      <c r="AH37" s="310"/>
      <c r="AI37" s="310"/>
      <c r="AJ37" s="310"/>
      <c r="AK37" s="310"/>
      <c r="AL37" s="310"/>
    </row>
    <row r="38" spans="1:38" ht="11.1" customHeight="1" x14ac:dyDescent="0.25">
      <c r="A38" s="316" t="s">
        <v>1537</v>
      </c>
      <c r="B38" s="316"/>
      <c r="C38" s="316"/>
      <c r="M38" s="316" t="s">
        <v>906</v>
      </c>
      <c r="N38" s="316"/>
      <c r="O38" s="316"/>
      <c r="P38" s="316"/>
      <c r="Q38" s="310">
        <v>0</v>
      </c>
      <c r="R38" s="310"/>
      <c r="T38" s="317">
        <v>61424.6</v>
      </c>
      <c r="U38" s="317"/>
      <c r="V38" s="317"/>
      <c r="Y38" s="317">
        <v>61424.6</v>
      </c>
      <c r="Z38" s="317"/>
      <c r="AA38" s="317"/>
      <c r="AB38" s="317"/>
      <c r="AC38" s="317"/>
      <c r="AD38" s="317"/>
      <c r="AF38" s="310">
        <v>0</v>
      </c>
      <c r="AG38" s="310"/>
      <c r="AH38" s="310"/>
      <c r="AI38" s="310"/>
      <c r="AJ38" s="310"/>
      <c r="AK38" s="310"/>
      <c r="AL38" s="310"/>
    </row>
    <row r="39" spans="1:38" ht="11.1" customHeight="1" x14ac:dyDescent="0.25">
      <c r="A39" s="316" t="s">
        <v>1538</v>
      </c>
      <c r="B39" s="316"/>
      <c r="C39" s="316"/>
      <c r="M39" s="316" t="s">
        <v>908</v>
      </c>
      <c r="N39" s="316"/>
      <c r="O39" s="316"/>
      <c r="P39" s="316"/>
      <c r="Q39" s="310">
        <v>0</v>
      </c>
      <c r="R39" s="310"/>
      <c r="T39" s="317">
        <v>1421.47</v>
      </c>
      <c r="U39" s="317"/>
      <c r="V39" s="317"/>
      <c r="Y39" s="317">
        <v>0</v>
      </c>
      <c r="Z39" s="317"/>
      <c r="AA39" s="317"/>
      <c r="AB39" s="317"/>
      <c r="AC39" s="317"/>
      <c r="AD39" s="317"/>
      <c r="AF39" s="310">
        <v>1421.47</v>
      </c>
      <c r="AG39" s="310"/>
      <c r="AH39" s="310"/>
      <c r="AI39" s="310"/>
      <c r="AJ39" s="310"/>
      <c r="AK39" s="310"/>
      <c r="AL39" s="310"/>
    </row>
    <row r="40" spans="1:38" ht="11.1" customHeight="1" x14ac:dyDescent="0.25">
      <c r="A40" s="313" t="s">
        <v>1539</v>
      </c>
      <c r="B40" s="313"/>
      <c r="C40" s="313"/>
      <c r="J40" s="313" t="s">
        <v>117</v>
      </c>
      <c r="K40" s="313"/>
      <c r="L40" s="313"/>
      <c r="M40" s="313"/>
      <c r="N40" s="313"/>
      <c r="O40" s="313"/>
      <c r="P40" s="313"/>
      <c r="Q40" s="314">
        <v>0</v>
      </c>
      <c r="R40" s="314"/>
      <c r="T40" s="315">
        <v>9747.69</v>
      </c>
      <c r="U40" s="315"/>
      <c r="V40" s="315"/>
      <c r="Y40" s="315">
        <v>9126.76</v>
      </c>
      <c r="Z40" s="315"/>
      <c r="AA40" s="315"/>
      <c r="AB40" s="315"/>
      <c r="AC40" s="315"/>
      <c r="AD40" s="315"/>
      <c r="AF40" s="314">
        <v>620.92999999999995</v>
      </c>
      <c r="AG40" s="314"/>
      <c r="AH40" s="314"/>
      <c r="AI40" s="314"/>
      <c r="AJ40" s="314"/>
      <c r="AK40" s="314"/>
      <c r="AL40" s="314"/>
    </row>
    <row r="41" spans="1:38" ht="11.1" customHeight="1" x14ac:dyDescent="0.25">
      <c r="A41" s="316" t="s">
        <v>1540</v>
      </c>
      <c r="B41" s="316"/>
      <c r="C41" s="316"/>
      <c r="M41" s="316" t="s">
        <v>911</v>
      </c>
      <c r="N41" s="316"/>
      <c r="O41" s="316"/>
      <c r="P41" s="316"/>
      <c r="Q41" s="310">
        <v>0</v>
      </c>
      <c r="R41" s="310"/>
      <c r="T41" s="317">
        <v>1148.93</v>
      </c>
      <c r="U41" s="317"/>
      <c r="V41" s="317"/>
      <c r="Y41" s="317">
        <v>528</v>
      </c>
      <c r="Z41" s="317"/>
      <c r="AA41" s="317"/>
      <c r="AB41" s="317"/>
      <c r="AC41" s="317"/>
      <c r="AD41" s="317"/>
      <c r="AF41" s="310">
        <v>620.92999999999995</v>
      </c>
      <c r="AG41" s="310"/>
      <c r="AH41" s="310"/>
      <c r="AI41" s="310"/>
      <c r="AJ41" s="310"/>
      <c r="AK41" s="310"/>
      <c r="AL41" s="310"/>
    </row>
    <row r="42" spans="1:38" ht="11.1" customHeight="1" x14ac:dyDescent="0.25">
      <c r="A42" s="316" t="s">
        <v>1541</v>
      </c>
      <c r="B42" s="316"/>
      <c r="C42" s="316"/>
      <c r="M42" s="316" t="s">
        <v>1542</v>
      </c>
      <c r="N42" s="316"/>
      <c r="O42" s="316"/>
      <c r="P42" s="316"/>
      <c r="Q42" s="310">
        <v>0</v>
      </c>
      <c r="R42" s="310"/>
      <c r="T42" s="317">
        <v>8598.76</v>
      </c>
      <c r="U42" s="317"/>
      <c r="V42" s="317"/>
      <c r="Y42" s="317">
        <v>8598.76</v>
      </c>
      <c r="Z42" s="317"/>
      <c r="AA42" s="317"/>
      <c r="AB42" s="317"/>
      <c r="AC42" s="317"/>
      <c r="AD42" s="317"/>
      <c r="AF42" s="310">
        <v>0</v>
      </c>
      <c r="AG42" s="310"/>
      <c r="AH42" s="310"/>
      <c r="AI42" s="310"/>
      <c r="AJ42" s="310"/>
      <c r="AK42" s="310"/>
      <c r="AL42" s="310"/>
    </row>
    <row r="43" spans="1:38" ht="11.1" customHeight="1" x14ac:dyDescent="0.25">
      <c r="A43" s="313" t="s">
        <v>316</v>
      </c>
      <c r="B43" s="313"/>
      <c r="C43" s="313"/>
      <c r="J43" s="313" t="s">
        <v>88</v>
      </c>
      <c r="K43" s="313"/>
      <c r="L43" s="313"/>
      <c r="M43" s="313"/>
      <c r="N43" s="313"/>
      <c r="O43" s="313"/>
      <c r="P43" s="313"/>
      <c r="Q43" s="314">
        <v>7780971.4199999999</v>
      </c>
      <c r="R43" s="314"/>
      <c r="T43" s="315">
        <v>9543435.7799999993</v>
      </c>
      <c r="U43" s="315"/>
      <c r="V43" s="315"/>
      <c r="Y43" s="315">
        <v>7984526.6399999997</v>
      </c>
      <c r="Z43" s="315"/>
      <c r="AA43" s="315"/>
      <c r="AB43" s="315"/>
      <c r="AC43" s="315"/>
      <c r="AD43" s="315"/>
      <c r="AF43" s="314">
        <v>9339880.5600000005</v>
      </c>
      <c r="AG43" s="314"/>
      <c r="AH43" s="314"/>
      <c r="AI43" s="314"/>
      <c r="AJ43" s="314"/>
      <c r="AK43" s="314"/>
      <c r="AL43" s="314"/>
    </row>
    <row r="44" spans="1:38" ht="11.1" customHeight="1" x14ac:dyDescent="0.25">
      <c r="A44" s="316" t="s">
        <v>317</v>
      </c>
      <c r="B44" s="316"/>
      <c r="C44" s="316"/>
      <c r="M44" s="316" t="s">
        <v>89</v>
      </c>
      <c r="N44" s="316"/>
      <c r="O44" s="316"/>
      <c r="P44" s="316"/>
      <c r="Q44" s="310">
        <v>3536938.47</v>
      </c>
      <c r="R44" s="310"/>
      <c r="T44" s="317">
        <v>8855013.3800000008</v>
      </c>
      <c r="U44" s="317"/>
      <c r="V44" s="317"/>
      <c r="Y44" s="317">
        <v>3536938.47</v>
      </c>
      <c r="Z44" s="317"/>
      <c r="AA44" s="317"/>
      <c r="AB44" s="317"/>
      <c r="AC44" s="317"/>
      <c r="AD44" s="317"/>
      <c r="AF44" s="310">
        <v>8855013.3800000008</v>
      </c>
      <c r="AG44" s="310"/>
      <c r="AH44" s="310"/>
      <c r="AI44" s="310"/>
      <c r="AJ44" s="310"/>
      <c r="AK44" s="310"/>
      <c r="AL44" s="310"/>
    </row>
    <row r="45" spans="1:38" ht="11.1" customHeight="1" x14ac:dyDescent="0.25">
      <c r="A45" s="316" t="s">
        <v>318</v>
      </c>
      <c r="B45" s="316"/>
      <c r="C45" s="316"/>
      <c r="M45" s="316" t="s">
        <v>90</v>
      </c>
      <c r="N45" s="316"/>
      <c r="O45" s="316"/>
      <c r="P45" s="316"/>
      <c r="Q45" s="310">
        <v>4244032.95</v>
      </c>
      <c r="R45" s="310"/>
      <c r="T45" s="317">
        <v>688422.40000000002</v>
      </c>
      <c r="U45" s="317"/>
      <c r="V45" s="317"/>
      <c r="Y45" s="317">
        <v>4447588.17</v>
      </c>
      <c r="Z45" s="317"/>
      <c r="AA45" s="317"/>
      <c r="AB45" s="317"/>
      <c r="AC45" s="317"/>
      <c r="AD45" s="317"/>
      <c r="AF45" s="310">
        <v>484867.18</v>
      </c>
      <c r="AG45" s="310"/>
      <c r="AH45" s="310"/>
      <c r="AI45" s="310"/>
      <c r="AJ45" s="310"/>
      <c r="AK45" s="310"/>
      <c r="AL45" s="310"/>
    </row>
    <row r="46" spans="1:38" ht="11.1" customHeight="1" x14ac:dyDescent="0.25">
      <c r="A46" s="313" t="s">
        <v>319</v>
      </c>
      <c r="B46" s="313"/>
      <c r="C46" s="313"/>
      <c r="J46" s="313" t="s">
        <v>320</v>
      </c>
      <c r="K46" s="313"/>
      <c r="L46" s="313"/>
      <c r="M46" s="313"/>
      <c r="N46" s="313"/>
      <c r="O46" s="313"/>
      <c r="P46" s="313"/>
      <c r="Q46" s="314">
        <v>0</v>
      </c>
      <c r="R46" s="314"/>
      <c r="T46" s="315">
        <v>13097442.26</v>
      </c>
      <c r="U46" s="315"/>
      <c r="V46" s="315"/>
      <c r="Y46" s="315">
        <v>13097442.26</v>
      </c>
      <c r="Z46" s="315"/>
      <c r="AA46" s="315"/>
      <c r="AB46" s="315"/>
      <c r="AC46" s="315"/>
      <c r="AD46" s="315"/>
      <c r="AF46" s="314">
        <v>0</v>
      </c>
      <c r="AG46" s="314"/>
      <c r="AH46" s="314"/>
      <c r="AI46" s="314"/>
      <c r="AJ46" s="314"/>
      <c r="AK46" s="314"/>
      <c r="AL46" s="314"/>
    </row>
    <row r="47" spans="1:38" ht="11.1" customHeight="1" x14ac:dyDescent="0.25">
      <c r="A47" s="316" t="s">
        <v>321</v>
      </c>
      <c r="B47" s="316"/>
      <c r="C47" s="316"/>
      <c r="M47" s="316" t="s">
        <v>237</v>
      </c>
      <c r="N47" s="316"/>
      <c r="O47" s="316"/>
      <c r="P47" s="316"/>
      <c r="Q47" s="310">
        <v>0</v>
      </c>
      <c r="R47" s="310"/>
      <c r="T47" s="317">
        <v>12251941.16</v>
      </c>
      <c r="U47" s="317"/>
      <c r="V47" s="317"/>
      <c r="Y47" s="317">
        <v>12251941.16</v>
      </c>
      <c r="Z47" s="317"/>
      <c r="AA47" s="317"/>
      <c r="AB47" s="317"/>
      <c r="AC47" s="317"/>
      <c r="AD47" s="317"/>
      <c r="AF47" s="310">
        <v>0</v>
      </c>
      <c r="AG47" s="310"/>
      <c r="AH47" s="310"/>
      <c r="AI47" s="310"/>
      <c r="AJ47" s="310"/>
      <c r="AK47" s="310"/>
      <c r="AL47" s="310"/>
    </row>
    <row r="48" spans="1:38" ht="11.1" customHeight="1" x14ac:dyDescent="0.25">
      <c r="A48" s="316" t="s">
        <v>322</v>
      </c>
      <c r="B48" s="316"/>
      <c r="C48" s="316"/>
      <c r="M48" s="316" t="s">
        <v>238</v>
      </c>
      <c r="N48" s="316"/>
      <c r="O48" s="316"/>
      <c r="P48" s="316"/>
      <c r="Q48" s="310">
        <v>0</v>
      </c>
      <c r="R48" s="310"/>
      <c r="T48" s="317">
        <v>845501.1</v>
      </c>
      <c r="U48" s="317"/>
      <c r="V48" s="317"/>
      <c r="Y48" s="317">
        <v>845501.1</v>
      </c>
      <c r="Z48" s="317"/>
      <c r="AA48" s="317"/>
      <c r="AB48" s="317"/>
      <c r="AC48" s="317"/>
      <c r="AD48" s="317"/>
      <c r="AF48" s="310">
        <v>0</v>
      </c>
      <c r="AG48" s="310"/>
      <c r="AH48" s="310"/>
      <c r="AI48" s="310"/>
      <c r="AJ48" s="310"/>
      <c r="AK48" s="310"/>
      <c r="AL48" s="310"/>
    </row>
    <row r="49" spans="1:38" ht="11.1" customHeight="1" x14ac:dyDescent="0.25">
      <c r="A49" s="313" t="s">
        <v>1543</v>
      </c>
      <c r="B49" s="313"/>
      <c r="C49" s="313"/>
      <c r="J49" s="313" t="s">
        <v>207</v>
      </c>
      <c r="K49" s="313"/>
      <c r="L49" s="313"/>
      <c r="M49" s="313"/>
      <c r="N49" s="313"/>
      <c r="O49" s="313"/>
      <c r="P49" s="313"/>
      <c r="Q49" s="314">
        <v>0</v>
      </c>
      <c r="R49" s="314"/>
      <c r="T49" s="315">
        <v>18</v>
      </c>
      <c r="U49" s="315"/>
      <c r="V49" s="315"/>
      <c r="Y49" s="315">
        <v>18</v>
      </c>
      <c r="Z49" s="315"/>
      <c r="AA49" s="315"/>
      <c r="AB49" s="315"/>
      <c r="AC49" s="315"/>
      <c r="AD49" s="315"/>
      <c r="AF49" s="314">
        <v>0</v>
      </c>
      <c r="AG49" s="314"/>
      <c r="AH49" s="314"/>
      <c r="AI49" s="314"/>
      <c r="AJ49" s="314"/>
      <c r="AK49" s="314"/>
      <c r="AL49" s="314"/>
    </row>
    <row r="50" spans="1:38" ht="11.1" customHeight="1" x14ac:dyDescent="0.25">
      <c r="A50" s="316" t="s">
        <v>1544</v>
      </c>
      <c r="B50" s="316"/>
      <c r="C50" s="316"/>
      <c r="M50" s="316" t="s">
        <v>1545</v>
      </c>
      <c r="N50" s="316"/>
      <c r="O50" s="316"/>
      <c r="P50" s="316"/>
      <c r="Q50" s="310">
        <v>0</v>
      </c>
      <c r="R50" s="310"/>
      <c r="T50" s="317">
        <v>10</v>
      </c>
      <c r="U50" s="317"/>
      <c r="V50" s="317"/>
      <c r="Y50" s="317">
        <v>10</v>
      </c>
      <c r="Z50" s="317"/>
      <c r="AA50" s="317"/>
      <c r="AB50" s="317"/>
      <c r="AC50" s="317"/>
      <c r="AD50" s="317"/>
      <c r="AF50" s="310">
        <v>0</v>
      </c>
      <c r="AG50" s="310"/>
      <c r="AH50" s="310"/>
      <c r="AI50" s="310"/>
      <c r="AJ50" s="310"/>
      <c r="AK50" s="310"/>
      <c r="AL50" s="310"/>
    </row>
    <row r="51" spans="1:38" ht="11.1" customHeight="1" x14ac:dyDescent="0.25">
      <c r="A51" s="316" t="s">
        <v>1546</v>
      </c>
      <c r="B51" s="316"/>
      <c r="C51" s="316"/>
      <c r="M51" s="316" t="s">
        <v>1547</v>
      </c>
      <c r="N51" s="316"/>
      <c r="O51" s="316"/>
      <c r="P51" s="316"/>
      <c r="Q51" s="310">
        <v>0</v>
      </c>
      <c r="R51" s="310"/>
      <c r="T51" s="317">
        <v>8</v>
      </c>
      <c r="U51" s="317"/>
      <c r="V51" s="317"/>
      <c r="Y51" s="317">
        <v>8</v>
      </c>
      <c r="Z51" s="317"/>
      <c r="AA51" s="317"/>
      <c r="AB51" s="317"/>
      <c r="AC51" s="317"/>
      <c r="AD51" s="317"/>
      <c r="AF51" s="310">
        <v>0</v>
      </c>
      <c r="AG51" s="310"/>
      <c r="AH51" s="310"/>
      <c r="AI51" s="310"/>
      <c r="AJ51" s="310"/>
      <c r="AK51" s="310"/>
      <c r="AL51" s="310"/>
    </row>
    <row r="52" spans="1:38" ht="11.1" customHeight="1" x14ac:dyDescent="0.25">
      <c r="A52" s="313" t="s">
        <v>323</v>
      </c>
      <c r="B52" s="313"/>
      <c r="C52" s="313"/>
      <c r="H52" s="313" t="s">
        <v>324</v>
      </c>
      <c r="I52" s="313"/>
      <c r="J52" s="313"/>
      <c r="K52" s="313"/>
      <c r="L52" s="313"/>
      <c r="M52" s="313"/>
      <c r="N52" s="313"/>
      <c r="O52" s="313"/>
      <c r="P52" s="313"/>
      <c r="Q52" s="314">
        <v>571071147.47000003</v>
      </c>
      <c r="R52" s="314"/>
      <c r="T52" s="315">
        <v>79907201.319999993</v>
      </c>
      <c r="U52" s="315"/>
      <c r="V52" s="315"/>
      <c r="Y52" s="315">
        <v>104397506.20999999</v>
      </c>
      <c r="Z52" s="315"/>
      <c r="AA52" s="315"/>
      <c r="AB52" s="315"/>
      <c r="AC52" s="315"/>
      <c r="AD52" s="315"/>
      <c r="AF52" s="314">
        <v>546580842.58000004</v>
      </c>
      <c r="AG52" s="314"/>
      <c r="AH52" s="314"/>
      <c r="AI52" s="314"/>
      <c r="AJ52" s="314"/>
      <c r="AK52" s="314"/>
      <c r="AL52" s="314"/>
    </row>
    <row r="53" spans="1:38" ht="11.1" customHeight="1" x14ac:dyDescent="0.25">
      <c r="A53" s="313" t="s">
        <v>334</v>
      </c>
      <c r="B53" s="313"/>
      <c r="C53" s="313"/>
      <c r="H53" s="313" t="s">
        <v>335</v>
      </c>
      <c r="I53" s="313"/>
      <c r="J53" s="313"/>
      <c r="K53" s="313"/>
      <c r="L53" s="313"/>
      <c r="M53" s="313"/>
      <c r="N53" s="313"/>
      <c r="O53" s="313"/>
      <c r="P53" s="313"/>
      <c r="Q53" s="314">
        <v>564499796.63999999</v>
      </c>
      <c r="R53" s="314"/>
      <c r="T53" s="315">
        <v>79342582.099999994</v>
      </c>
      <c r="U53" s="315"/>
      <c r="V53" s="315"/>
      <c r="Y53" s="315">
        <v>103788493.84999999</v>
      </c>
      <c r="Z53" s="315"/>
      <c r="AA53" s="315"/>
      <c r="AB53" s="315"/>
      <c r="AC53" s="315"/>
      <c r="AD53" s="315"/>
      <c r="AF53" s="314">
        <v>540053884.88999999</v>
      </c>
      <c r="AG53" s="314"/>
      <c r="AH53" s="314"/>
      <c r="AI53" s="314"/>
      <c r="AJ53" s="314"/>
      <c r="AK53" s="314"/>
      <c r="AL53" s="314"/>
    </row>
    <row r="54" spans="1:38" ht="11.1" customHeight="1" x14ac:dyDescent="0.25">
      <c r="A54" s="313" t="s">
        <v>336</v>
      </c>
      <c r="B54" s="313"/>
      <c r="C54" s="313"/>
      <c r="I54" s="313" t="s">
        <v>100</v>
      </c>
      <c r="J54" s="313"/>
      <c r="K54" s="313"/>
      <c r="L54" s="313"/>
      <c r="M54" s="313"/>
      <c r="N54" s="313"/>
      <c r="O54" s="313"/>
      <c r="P54" s="313"/>
      <c r="Q54" s="314">
        <v>564499796.63999999</v>
      </c>
      <c r="R54" s="314"/>
      <c r="T54" s="315">
        <v>79342582.099999994</v>
      </c>
      <c r="U54" s="315"/>
      <c r="V54" s="315"/>
      <c r="Y54" s="315">
        <v>103788493.84999999</v>
      </c>
      <c r="Z54" s="315"/>
      <c r="AA54" s="315"/>
      <c r="AB54" s="315"/>
      <c r="AC54" s="315"/>
      <c r="AD54" s="315"/>
      <c r="AF54" s="314">
        <v>540053884.88999999</v>
      </c>
      <c r="AG54" s="314"/>
      <c r="AH54" s="314"/>
      <c r="AI54" s="314"/>
      <c r="AJ54" s="314"/>
      <c r="AK54" s="314"/>
      <c r="AL54" s="314"/>
    </row>
    <row r="55" spans="1:38" ht="11.1" customHeight="1" x14ac:dyDescent="0.25">
      <c r="A55" s="313" t="s">
        <v>337</v>
      </c>
      <c r="B55" s="313"/>
      <c r="C55" s="313"/>
      <c r="J55" s="313" t="s">
        <v>101</v>
      </c>
      <c r="K55" s="313"/>
      <c r="L55" s="313"/>
      <c r="M55" s="313"/>
      <c r="N55" s="313"/>
      <c r="O55" s="313"/>
      <c r="P55" s="313"/>
      <c r="Q55" s="314">
        <v>564480660.20000005</v>
      </c>
      <c r="R55" s="314"/>
      <c r="T55" s="315">
        <v>79342582.099999994</v>
      </c>
      <c r="U55" s="315"/>
      <c r="V55" s="315"/>
      <c r="Y55" s="315">
        <v>103788493.84999999</v>
      </c>
      <c r="Z55" s="315"/>
      <c r="AA55" s="315"/>
      <c r="AB55" s="315"/>
      <c r="AC55" s="315"/>
      <c r="AD55" s="315"/>
      <c r="AF55" s="314">
        <v>540034748.45000005</v>
      </c>
      <c r="AG55" s="314"/>
      <c r="AH55" s="314"/>
      <c r="AI55" s="314"/>
      <c r="AJ55" s="314"/>
      <c r="AK55" s="314"/>
      <c r="AL55" s="314"/>
    </row>
    <row r="56" spans="1:38" ht="11.1" customHeight="1" x14ac:dyDescent="0.25">
      <c r="A56" s="313" t="s">
        <v>338</v>
      </c>
      <c r="B56" s="313"/>
      <c r="C56" s="313"/>
      <c r="K56" s="313" t="s">
        <v>102</v>
      </c>
      <c r="L56" s="313"/>
      <c r="M56" s="313"/>
      <c r="N56" s="313"/>
      <c r="O56" s="313"/>
      <c r="P56" s="313"/>
      <c r="Q56" s="314">
        <v>564480660.20000005</v>
      </c>
      <c r="R56" s="314"/>
      <c r="T56" s="315">
        <v>79342582.099999994</v>
      </c>
      <c r="U56" s="315"/>
      <c r="V56" s="315"/>
      <c r="Y56" s="315">
        <v>103788493.84999999</v>
      </c>
      <c r="Z56" s="315"/>
      <c r="AA56" s="315"/>
      <c r="AB56" s="315"/>
      <c r="AC56" s="315"/>
      <c r="AD56" s="315"/>
      <c r="AF56" s="314">
        <v>540034748.45000005</v>
      </c>
      <c r="AG56" s="314"/>
      <c r="AH56" s="314"/>
      <c r="AI56" s="314"/>
      <c r="AJ56" s="314"/>
      <c r="AK56" s="314"/>
      <c r="AL56" s="314"/>
    </row>
    <row r="57" spans="1:38" ht="11.1" customHeight="1" x14ac:dyDescent="0.25">
      <c r="A57" s="316" t="s">
        <v>339</v>
      </c>
      <c r="B57" s="316"/>
      <c r="C57" s="316"/>
      <c r="M57" s="316" t="s">
        <v>99</v>
      </c>
      <c r="N57" s="316"/>
      <c r="O57" s="316"/>
      <c r="P57" s="316"/>
      <c r="Q57" s="310">
        <v>287829904.06</v>
      </c>
      <c r="R57" s="310"/>
      <c r="T57" s="317">
        <v>53554143.920000002</v>
      </c>
      <c r="U57" s="317"/>
      <c r="V57" s="317"/>
      <c r="Y57" s="317">
        <v>52649181.450000003</v>
      </c>
      <c r="Z57" s="317"/>
      <c r="AA57" s="317"/>
      <c r="AB57" s="317"/>
      <c r="AC57" s="317"/>
      <c r="AD57" s="317"/>
      <c r="AF57" s="310">
        <v>288734866.52999997</v>
      </c>
      <c r="AG57" s="310"/>
      <c r="AH57" s="310"/>
      <c r="AI57" s="310"/>
      <c r="AJ57" s="310"/>
      <c r="AK57" s="310"/>
      <c r="AL57" s="310"/>
    </row>
    <row r="58" spans="1:38" ht="11.1" customHeight="1" x14ac:dyDescent="0.25">
      <c r="A58" s="316" t="s">
        <v>340</v>
      </c>
      <c r="B58" s="316"/>
      <c r="C58" s="316"/>
      <c r="M58" s="316" t="s">
        <v>103</v>
      </c>
      <c r="N58" s="316"/>
      <c r="O58" s="316"/>
      <c r="P58" s="316"/>
      <c r="Q58" s="310">
        <v>276650756.13999999</v>
      </c>
      <c r="R58" s="310"/>
      <c r="T58" s="317">
        <v>25788438.18</v>
      </c>
      <c r="U58" s="317"/>
      <c r="V58" s="317"/>
      <c r="Y58" s="317">
        <v>51139312.399999999</v>
      </c>
      <c r="Z58" s="317"/>
      <c r="AA58" s="317"/>
      <c r="AB58" s="317"/>
      <c r="AC58" s="317"/>
      <c r="AD58" s="317"/>
      <c r="AF58" s="310">
        <v>251299881.91999999</v>
      </c>
      <c r="AG58" s="310"/>
      <c r="AH58" s="310"/>
      <c r="AI58" s="310"/>
      <c r="AJ58" s="310"/>
      <c r="AK58" s="310"/>
      <c r="AL58" s="310"/>
    </row>
    <row r="59" spans="1:38" ht="11.1" customHeight="1" x14ac:dyDescent="0.25">
      <c r="A59" s="313" t="s">
        <v>341</v>
      </c>
      <c r="B59" s="313"/>
      <c r="C59" s="313"/>
      <c r="J59" s="313" t="s">
        <v>342</v>
      </c>
      <c r="K59" s="313"/>
      <c r="L59" s="313"/>
      <c r="M59" s="313"/>
      <c r="N59" s="313"/>
      <c r="O59" s="313"/>
      <c r="P59" s="313"/>
      <c r="Q59" s="314">
        <v>19136.439999999999</v>
      </c>
      <c r="R59" s="314"/>
      <c r="T59" s="315">
        <v>0</v>
      </c>
      <c r="U59" s="315"/>
      <c r="V59" s="315"/>
      <c r="Y59" s="315">
        <v>0</v>
      </c>
      <c r="Z59" s="315"/>
      <c r="AA59" s="315"/>
      <c r="AB59" s="315"/>
      <c r="AC59" s="315"/>
      <c r="AD59" s="315"/>
      <c r="AF59" s="314">
        <v>19136.439999999999</v>
      </c>
      <c r="AG59" s="314"/>
      <c r="AH59" s="314"/>
      <c r="AI59" s="314"/>
      <c r="AJ59" s="314"/>
      <c r="AK59" s="314"/>
      <c r="AL59" s="314"/>
    </row>
    <row r="60" spans="1:38" ht="11.1" customHeight="1" x14ac:dyDescent="0.25">
      <c r="A60" s="313" t="s">
        <v>343</v>
      </c>
      <c r="B60" s="313"/>
      <c r="C60" s="313"/>
      <c r="K60" s="313" t="s">
        <v>104</v>
      </c>
      <c r="L60" s="313"/>
      <c r="M60" s="313"/>
      <c r="N60" s="313"/>
      <c r="O60" s="313"/>
      <c r="P60" s="313"/>
      <c r="Q60" s="314">
        <v>19136.439999999999</v>
      </c>
      <c r="R60" s="314"/>
      <c r="T60" s="315">
        <v>0</v>
      </c>
      <c r="U60" s="315"/>
      <c r="V60" s="315"/>
      <c r="Y60" s="315">
        <v>0</v>
      </c>
      <c r="Z60" s="315"/>
      <c r="AA60" s="315"/>
      <c r="AB60" s="315"/>
      <c r="AC60" s="315"/>
      <c r="AD60" s="315"/>
      <c r="AF60" s="314">
        <v>19136.439999999999</v>
      </c>
      <c r="AG60" s="314"/>
      <c r="AH60" s="314"/>
      <c r="AI60" s="314"/>
      <c r="AJ60" s="314"/>
      <c r="AK60" s="314"/>
      <c r="AL60" s="314"/>
    </row>
    <row r="61" spans="1:38" ht="11.1" customHeight="1" x14ac:dyDescent="0.25">
      <c r="A61" s="316" t="s">
        <v>344</v>
      </c>
      <c r="B61" s="316"/>
      <c r="C61" s="316"/>
      <c r="M61" s="316" t="s">
        <v>105</v>
      </c>
      <c r="N61" s="316"/>
      <c r="O61" s="316"/>
      <c r="P61" s="316"/>
      <c r="Q61" s="310">
        <v>19136.439999999999</v>
      </c>
      <c r="R61" s="310"/>
      <c r="T61" s="317">
        <v>0</v>
      </c>
      <c r="U61" s="317"/>
      <c r="V61" s="317"/>
      <c r="Y61" s="317">
        <v>0</v>
      </c>
      <c r="Z61" s="317"/>
      <c r="AA61" s="317"/>
      <c r="AB61" s="317"/>
      <c r="AC61" s="317"/>
      <c r="AD61" s="317"/>
      <c r="AF61" s="310">
        <v>19136.439999999999</v>
      </c>
      <c r="AG61" s="310"/>
      <c r="AH61" s="310"/>
      <c r="AI61" s="310"/>
      <c r="AJ61" s="310"/>
      <c r="AK61" s="310"/>
      <c r="AL61" s="310"/>
    </row>
    <row r="62" spans="1:38" ht="11.1" customHeight="1" x14ac:dyDescent="0.25">
      <c r="A62" s="313" t="s">
        <v>345</v>
      </c>
      <c r="B62" s="313"/>
      <c r="C62" s="313"/>
      <c r="H62" s="313" t="s">
        <v>346</v>
      </c>
      <c r="I62" s="313"/>
      <c r="J62" s="313"/>
      <c r="K62" s="313"/>
      <c r="L62" s="313"/>
      <c r="M62" s="313"/>
      <c r="N62" s="313"/>
      <c r="O62" s="313"/>
      <c r="P62" s="313"/>
      <c r="Q62" s="314">
        <v>6568630.8300000001</v>
      </c>
      <c r="R62" s="314"/>
      <c r="T62" s="315">
        <v>561899.22</v>
      </c>
      <c r="U62" s="315"/>
      <c r="V62" s="315"/>
      <c r="Y62" s="315">
        <v>606092.89</v>
      </c>
      <c r="Z62" s="315"/>
      <c r="AA62" s="315"/>
      <c r="AB62" s="315"/>
      <c r="AC62" s="315"/>
      <c r="AD62" s="315"/>
      <c r="AF62" s="314">
        <v>6524437.1600000001</v>
      </c>
      <c r="AG62" s="314"/>
      <c r="AH62" s="314"/>
      <c r="AI62" s="314"/>
      <c r="AJ62" s="314"/>
      <c r="AK62" s="314"/>
      <c r="AL62" s="314"/>
    </row>
    <row r="63" spans="1:38" ht="11.1" customHeight="1" x14ac:dyDescent="0.25">
      <c r="A63" s="313" t="s">
        <v>347</v>
      </c>
      <c r="B63" s="313"/>
      <c r="C63" s="313"/>
      <c r="I63" s="313" t="s">
        <v>106</v>
      </c>
      <c r="J63" s="313"/>
      <c r="K63" s="313"/>
      <c r="L63" s="313"/>
      <c r="M63" s="313"/>
      <c r="N63" s="313"/>
      <c r="O63" s="313"/>
      <c r="P63" s="313"/>
      <c r="Q63" s="314">
        <v>6027567.8200000003</v>
      </c>
      <c r="R63" s="314"/>
      <c r="T63" s="315">
        <v>0</v>
      </c>
      <c r="U63" s="315"/>
      <c r="V63" s="315"/>
      <c r="Y63" s="315">
        <v>212728.32000000001</v>
      </c>
      <c r="Z63" s="315"/>
      <c r="AA63" s="315"/>
      <c r="AB63" s="315"/>
      <c r="AC63" s="315"/>
      <c r="AD63" s="315"/>
      <c r="AF63" s="314">
        <v>5814839.5</v>
      </c>
      <c r="AG63" s="314"/>
      <c r="AH63" s="314"/>
      <c r="AI63" s="314"/>
      <c r="AJ63" s="314"/>
      <c r="AK63" s="314"/>
      <c r="AL63" s="314"/>
    </row>
    <row r="64" spans="1:38" ht="11.1" customHeight="1" x14ac:dyDescent="0.25">
      <c r="A64" s="313" t="s">
        <v>348</v>
      </c>
      <c r="B64" s="313"/>
      <c r="C64" s="313"/>
      <c r="J64" s="313" t="s">
        <v>349</v>
      </c>
      <c r="K64" s="313"/>
      <c r="L64" s="313"/>
      <c r="M64" s="313"/>
      <c r="N64" s="313"/>
      <c r="O64" s="313"/>
      <c r="P64" s="313"/>
      <c r="Q64" s="314">
        <v>6911352.1299999999</v>
      </c>
      <c r="R64" s="314"/>
      <c r="T64" s="315">
        <v>0</v>
      </c>
      <c r="U64" s="315"/>
      <c r="V64" s="315"/>
      <c r="Y64" s="315">
        <v>0</v>
      </c>
      <c r="Z64" s="315"/>
      <c r="AA64" s="315"/>
      <c r="AB64" s="315"/>
      <c r="AC64" s="315"/>
      <c r="AD64" s="315"/>
      <c r="AF64" s="314">
        <v>6911352.1299999999</v>
      </c>
      <c r="AG64" s="314"/>
      <c r="AH64" s="314"/>
      <c r="AI64" s="314"/>
      <c r="AJ64" s="314"/>
      <c r="AK64" s="314"/>
      <c r="AL64" s="314"/>
    </row>
    <row r="65" spans="1:38" ht="11.1" customHeight="1" x14ac:dyDescent="0.25">
      <c r="A65" s="313" t="s">
        <v>350</v>
      </c>
      <c r="B65" s="313"/>
      <c r="C65" s="313"/>
      <c r="K65" s="313" t="s">
        <v>107</v>
      </c>
      <c r="L65" s="313"/>
      <c r="M65" s="313"/>
      <c r="N65" s="313"/>
      <c r="O65" s="313"/>
      <c r="P65" s="313"/>
      <c r="Q65" s="314">
        <v>746191.28</v>
      </c>
      <c r="R65" s="314"/>
      <c r="T65" s="315">
        <v>0</v>
      </c>
      <c r="U65" s="315"/>
      <c r="V65" s="315"/>
      <c r="Y65" s="315">
        <v>0</v>
      </c>
      <c r="Z65" s="315"/>
      <c r="AA65" s="315"/>
      <c r="AB65" s="315"/>
      <c r="AC65" s="315"/>
      <c r="AD65" s="315"/>
      <c r="AF65" s="314">
        <v>746191.28</v>
      </c>
      <c r="AG65" s="314"/>
      <c r="AH65" s="314"/>
      <c r="AI65" s="314"/>
      <c r="AJ65" s="314"/>
      <c r="AK65" s="314"/>
      <c r="AL65" s="314"/>
    </row>
    <row r="66" spans="1:38" ht="11.1" customHeight="1" x14ac:dyDescent="0.25">
      <c r="A66" s="316" t="s">
        <v>351</v>
      </c>
      <c r="B66" s="316"/>
      <c r="C66" s="316"/>
      <c r="M66" s="316" t="s">
        <v>108</v>
      </c>
      <c r="N66" s="316"/>
      <c r="O66" s="316"/>
      <c r="P66" s="316"/>
      <c r="Q66" s="310">
        <v>746191.28</v>
      </c>
      <c r="R66" s="310"/>
      <c r="T66" s="317">
        <v>0</v>
      </c>
      <c r="U66" s="317"/>
      <c r="V66" s="317"/>
      <c r="Y66" s="317">
        <v>0</v>
      </c>
      <c r="Z66" s="317"/>
      <c r="AA66" s="317"/>
      <c r="AB66" s="317"/>
      <c r="AC66" s="317"/>
      <c r="AD66" s="317"/>
      <c r="AF66" s="310">
        <v>746191.28</v>
      </c>
      <c r="AG66" s="310"/>
      <c r="AH66" s="310"/>
      <c r="AI66" s="310"/>
      <c r="AJ66" s="310"/>
      <c r="AK66" s="310"/>
      <c r="AL66" s="310"/>
    </row>
    <row r="67" spans="1:38" ht="11.1" customHeight="1" x14ac:dyDescent="0.25">
      <c r="A67" s="313" t="s">
        <v>352</v>
      </c>
      <c r="B67" s="313"/>
      <c r="C67" s="313"/>
      <c r="K67" s="313" t="s">
        <v>353</v>
      </c>
      <c r="L67" s="313"/>
      <c r="M67" s="313"/>
      <c r="N67" s="313"/>
      <c r="O67" s="313"/>
      <c r="P67" s="313"/>
      <c r="Q67" s="314">
        <v>6165160.8499999996</v>
      </c>
      <c r="R67" s="314"/>
      <c r="T67" s="315">
        <v>0</v>
      </c>
      <c r="U67" s="315"/>
      <c r="V67" s="315"/>
      <c r="Y67" s="315">
        <v>0</v>
      </c>
      <c r="Z67" s="315"/>
      <c r="AA67" s="315"/>
      <c r="AB67" s="315"/>
      <c r="AC67" s="315"/>
      <c r="AD67" s="315"/>
      <c r="AF67" s="314">
        <v>6165160.8499999996</v>
      </c>
      <c r="AG67" s="314"/>
      <c r="AH67" s="314"/>
      <c r="AI67" s="314"/>
      <c r="AJ67" s="314"/>
      <c r="AK67" s="314"/>
      <c r="AL67" s="314"/>
    </row>
    <row r="68" spans="1:38" ht="11.1" customHeight="1" x14ac:dyDescent="0.25">
      <c r="A68" s="316" t="s">
        <v>354</v>
      </c>
      <c r="B68" s="316"/>
      <c r="C68" s="316"/>
      <c r="M68" s="316" t="s">
        <v>110</v>
      </c>
      <c r="N68" s="316"/>
      <c r="O68" s="316"/>
      <c r="P68" s="316"/>
      <c r="Q68" s="310">
        <v>6165160.8499999996</v>
      </c>
      <c r="R68" s="310"/>
      <c r="T68" s="317">
        <v>0</v>
      </c>
      <c r="U68" s="317"/>
      <c r="V68" s="317"/>
      <c r="Y68" s="317">
        <v>0</v>
      </c>
      <c r="Z68" s="317"/>
      <c r="AA68" s="317"/>
      <c r="AB68" s="317"/>
      <c r="AC68" s="317"/>
      <c r="AD68" s="317"/>
      <c r="AF68" s="310">
        <v>6165160.8499999996</v>
      </c>
      <c r="AG68" s="310"/>
      <c r="AH68" s="310"/>
      <c r="AI68" s="310"/>
      <c r="AJ68" s="310"/>
      <c r="AK68" s="310"/>
      <c r="AL68" s="310"/>
    </row>
    <row r="69" spans="1:38" ht="11.1" customHeight="1" x14ac:dyDescent="0.25">
      <c r="A69" s="313" t="s">
        <v>355</v>
      </c>
      <c r="B69" s="313"/>
      <c r="C69" s="313"/>
      <c r="J69" s="313" t="s">
        <v>356</v>
      </c>
      <c r="K69" s="313"/>
      <c r="L69" s="313"/>
      <c r="M69" s="313"/>
      <c r="N69" s="313"/>
      <c r="O69" s="313"/>
      <c r="P69" s="313"/>
      <c r="Q69" s="314">
        <v>-883784.31</v>
      </c>
      <c r="R69" s="314"/>
      <c r="T69" s="315">
        <v>0</v>
      </c>
      <c r="U69" s="315"/>
      <c r="V69" s="315"/>
      <c r="Y69" s="315">
        <v>212728.32000000001</v>
      </c>
      <c r="Z69" s="315"/>
      <c r="AA69" s="315"/>
      <c r="AB69" s="315"/>
      <c r="AC69" s="315"/>
      <c r="AD69" s="315"/>
      <c r="AF69" s="314">
        <v>-1096512.6299999999</v>
      </c>
      <c r="AG69" s="314"/>
      <c r="AH69" s="314"/>
      <c r="AI69" s="314"/>
      <c r="AJ69" s="314"/>
      <c r="AK69" s="314"/>
      <c r="AL69" s="314"/>
    </row>
    <row r="70" spans="1:38" ht="11.1" customHeight="1" x14ac:dyDescent="0.25">
      <c r="A70" s="313" t="s">
        <v>357</v>
      </c>
      <c r="B70" s="313"/>
      <c r="C70" s="313"/>
      <c r="K70" s="313" t="s">
        <v>353</v>
      </c>
      <c r="L70" s="313"/>
      <c r="M70" s="313"/>
      <c r="N70" s="313"/>
      <c r="O70" s="313"/>
      <c r="P70" s="313"/>
      <c r="Q70" s="314">
        <v>-883784.31</v>
      </c>
      <c r="R70" s="314"/>
      <c r="T70" s="315">
        <v>0</v>
      </c>
      <c r="U70" s="315"/>
      <c r="V70" s="315"/>
      <c r="Y70" s="315">
        <v>212728.32000000001</v>
      </c>
      <c r="Z70" s="315"/>
      <c r="AA70" s="315"/>
      <c r="AB70" s="315"/>
      <c r="AC70" s="315"/>
      <c r="AD70" s="315"/>
      <c r="AF70" s="314">
        <v>-1096512.6299999999</v>
      </c>
      <c r="AG70" s="314"/>
      <c r="AH70" s="314"/>
      <c r="AI70" s="314"/>
      <c r="AJ70" s="314"/>
      <c r="AK70" s="314"/>
      <c r="AL70" s="314"/>
    </row>
    <row r="71" spans="1:38" ht="11.1" customHeight="1" x14ac:dyDescent="0.25">
      <c r="A71" s="316" t="s">
        <v>358</v>
      </c>
      <c r="B71" s="316"/>
      <c r="C71" s="316"/>
      <c r="M71" s="316" t="s">
        <v>110</v>
      </c>
      <c r="N71" s="316"/>
      <c r="O71" s="316"/>
      <c r="P71" s="316"/>
      <c r="Q71" s="310">
        <v>-883784.31</v>
      </c>
      <c r="R71" s="310"/>
      <c r="T71" s="317">
        <v>0</v>
      </c>
      <c r="U71" s="317"/>
      <c r="V71" s="317"/>
      <c r="Y71" s="317">
        <v>212728.32000000001</v>
      </c>
      <c r="Z71" s="317"/>
      <c r="AA71" s="317"/>
      <c r="AB71" s="317"/>
      <c r="AC71" s="317"/>
      <c r="AD71" s="317"/>
      <c r="AF71" s="310">
        <v>-1096512.6299999999</v>
      </c>
      <c r="AG71" s="310"/>
      <c r="AH71" s="310"/>
      <c r="AI71" s="310"/>
      <c r="AJ71" s="310"/>
      <c r="AK71" s="310"/>
      <c r="AL71" s="310"/>
    </row>
    <row r="72" spans="1:38" ht="11.1" customHeight="1" x14ac:dyDescent="0.25">
      <c r="A72" s="313" t="s">
        <v>359</v>
      </c>
      <c r="B72" s="313"/>
      <c r="C72" s="313"/>
      <c r="I72" s="313" t="s">
        <v>111</v>
      </c>
      <c r="J72" s="313"/>
      <c r="K72" s="313"/>
      <c r="L72" s="313"/>
      <c r="M72" s="313"/>
      <c r="N72" s="313"/>
      <c r="O72" s="313"/>
      <c r="P72" s="313"/>
      <c r="Q72" s="314">
        <v>541063.01</v>
      </c>
      <c r="R72" s="314"/>
      <c r="T72" s="315">
        <v>561899.22</v>
      </c>
      <c r="U72" s="315"/>
      <c r="V72" s="315"/>
      <c r="Y72" s="315">
        <v>393364.57</v>
      </c>
      <c r="Z72" s="315"/>
      <c r="AA72" s="315"/>
      <c r="AB72" s="315"/>
      <c r="AC72" s="315"/>
      <c r="AD72" s="315"/>
      <c r="AF72" s="314">
        <v>709597.66</v>
      </c>
      <c r="AG72" s="314"/>
      <c r="AH72" s="314"/>
      <c r="AI72" s="314"/>
      <c r="AJ72" s="314"/>
      <c r="AK72" s="314"/>
      <c r="AL72" s="314"/>
    </row>
    <row r="73" spans="1:38" ht="11.1" customHeight="1" x14ac:dyDescent="0.25">
      <c r="A73" s="313" t="s">
        <v>360</v>
      </c>
      <c r="B73" s="313"/>
      <c r="C73" s="313"/>
      <c r="J73" s="313" t="s">
        <v>361</v>
      </c>
      <c r="K73" s="313"/>
      <c r="L73" s="313"/>
      <c r="M73" s="313"/>
      <c r="N73" s="313"/>
      <c r="O73" s="313"/>
      <c r="P73" s="313"/>
      <c r="Q73" s="314">
        <v>688537.36</v>
      </c>
      <c r="R73" s="314"/>
      <c r="T73" s="315">
        <v>184041.66</v>
      </c>
      <c r="U73" s="315"/>
      <c r="V73" s="315"/>
      <c r="Y73" s="315">
        <v>0</v>
      </c>
      <c r="Z73" s="315"/>
      <c r="AA73" s="315"/>
      <c r="AB73" s="315"/>
      <c r="AC73" s="315"/>
      <c r="AD73" s="315"/>
      <c r="AF73" s="314">
        <v>872579.02</v>
      </c>
      <c r="AG73" s="314"/>
      <c r="AH73" s="314"/>
      <c r="AI73" s="314"/>
      <c r="AJ73" s="314"/>
      <c r="AK73" s="314"/>
      <c r="AL73" s="314"/>
    </row>
    <row r="74" spans="1:38" ht="11.1" customHeight="1" x14ac:dyDescent="0.25">
      <c r="A74" s="313" t="s">
        <v>362</v>
      </c>
      <c r="B74" s="313"/>
      <c r="C74" s="313"/>
      <c r="K74" s="313" t="s">
        <v>363</v>
      </c>
      <c r="L74" s="313"/>
      <c r="M74" s="313"/>
      <c r="N74" s="313"/>
      <c r="O74" s="313"/>
      <c r="P74" s="313"/>
      <c r="Q74" s="314">
        <v>655058.68999999994</v>
      </c>
      <c r="R74" s="314"/>
      <c r="T74" s="315">
        <v>16000</v>
      </c>
      <c r="U74" s="315"/>
      <c r="V74" s="315"/>
      <c r="Y74" s="315">
        <v>0</v>
      </c>
      <c r="Z74" s="315"/>
      <c r="AA74" s="315"/>
      <c r="AB74" s="315"/>
      <c r="AC74" s="315"/>
      <c r="AD74" s="315"/>
      <c r="AF74" s="314">
        <v>671058.68999999994</v>
      </c>
      <c r="AG74" s="314"/>
      <c r="AH74" s="314"/>
      <c r="AI74" s="314"/>
      <c r="AJ74" s="314"/>
      <c r="AK74" s="314"/>
      <c r="AL74" s="314"/>
    </row>
    <row r="75" spans="1:38" ht="11.1" customHeight="1" x14ac:dyDescent="0.25">
      <c r="A75" s="316" t="s">
        <v>364</v>
      </c>
      <c r="B75" s="316"/>
      <c r="C75" s="316"/>
      <c r="M75" s="316" t="s">
        <v>113</v>
      </c>
      <c r="N75" s="316"/>
      <c r="O75" s="316"/>
      <c r="P75" s="316"/>
      <c r="Q75" s="310">
        <v>655058.68999999994</v>
      </c>
      <c r="R75" s="310"/>
      <c r="T75" s="317">
        <v>16000</v>
      </c>
      <c r="U75" s="317"/>
      <c r="V75" s="317"/>
      <c r="Y75" s="317">
        <v>0</v>
      </c>
      <c r="Z75" s="317"/>
      <c r="AA75" s="317"/>
      <c r="AB75" s="317"/>
      <c r="AC75" s="317"/>
      <c r="AD75" s="317"/>
      <c r="AF75" s="310">
        <v>671058.68999999994</v>
      </c>
      <c r="AG75" s="310"/>
      <c r="AH75" s="310"/>
      <c r="AI75" s="310"/>
      <c r="AJ75" s="310"/>
      <c r="AK75" s="310"/>
      <c r="AL75" s="310"/>
    </row>
    <row r="76" spans="1:38" ht="11.1" customHeight="1" x14ac:dyDescent="0.25">
      <c r="A76" s="313" t="s">
        <v>365</v>
      </c>
      <c r="B76" s="313"/>
      <c r="C76" s="313"/>
      <c r="K76" s="313" t="s">
        <v>366</v>
      </c>
      <c r="L76" s="313"/>
      <c r="M76" s="313"/>
      <c r="N76" s="313"/>
      <c r="O76" s="313"/>
      <c r="P76" s="313"/>
      <c r="Q76" s="314">
        <v>13337.67</v>
      </c>
      <c r="R76" s="314"/>
      <c r="T76" s="315">
        <v>49165</v>
      </c>
      <c r="U76" s="315"/>
      <c r="V76" s="315"/>
      <c r="Y76" s="315">
        <v>0</v>
      </c>
      <c r="Z76" s="315"/>
      <c r="AA76" s="315"/>
      <c r="AB76" s="315"/>
      <c r="AC76" s="315"/>
      <c r="AD76" s="315"/>
      <c r="AF76" s="314">
        <v>62502.67</v>
      </c>
      <c r="AG76" s="314"/>
      <c r="AH76" s="314"/>
      <c r="AI76" s="314"/>
      <c r="AJ76" s="314"/>
      <c r="AK76" s="314"/>
      <c r="AL76" s="314"/>
    </row>
    <row r="77" spans="1:38" ht="11.1" customHeight="1" x14ac:dyDescent="0.25">
      <c r="A77" s="316" t="s">
        <v>367</v>
      </c>
      <c r="B77" s="316"/>
      <c r="C77" s="316"/>
      <c r="M77" s="316" t="s">
        <v>249</v>
      </c>
      <c r="N77" s="316"/>
      <c r="O77" s="316"/>
      <c r="P77" s="316"/>
      <c r="Q77" s="310">
        <v>13337.67</v>
      </c>
      <c r="R77" s="310"/>
      <c r="T77" s="317">
        <v>49165</v>
      </c>
      <c r="U77" s="317"/>
      <c r="V77" s="317"/>
      <c r="Y77" s="317">
        <v>0</v>
      </c>
      <c r="Z77" s="317"/>
      <c r="AA77" s="317"/>
      <c r="AB77" s="317"/>
      <c r="AC77" s="317"/>
      <c r="AD77" s="317"/>
      <c r="AF77" s="310">
        <v>62502.67</v>
      </c>
      <c r="AG77" s="310"/>
      <c r="AH77" s="310"/>
      <c r="AI77" s="310"/>
      <c r="AJ77" s="310"/>
      <c r="AK77" s="310"/>
      <c r="AL77" s="310"/>
    </row>
    <row r="78" spans="1:38" ht="11.1" customHeight="1" x14ac:dyDescent="0.25">
      <c r="A78" s="313" t="s">
        <v>368</v>
      </c>
      <c r="B78" s="313"/>
      <c r="C78" s="313"/>
      <c r="K78" s="313" t="s">
        <v>114</v>
      </c>
      <c r="L78" s="313"/>
      <c r="M78" s="313"/>
      <c r="N78" s="313"/>
      <c r="O78" s="313"/>
      <c r="P78" s="313"/>
      <c r="Q78" s="314">
        <v>20141</v>
      </c>
      <c r="R78" s="314"/>
      <c r="T78" s="315">
        <v>118876.66</v>
      </c>
      <c r="U78" s="315"/>
      <c r="V78" s="315"/>
      <c r="Y78" s="315">
        <v>0</v>
      </c>
      <c r="Z78" s="315"/>
      <c r="AA78" s="315"/>
      <c r="AB78" s="315"/>
      <c r="AC78" s="315"/>
      <c r="AD78" s="315"/>
      <c r="AF78" s="314">
        <v>139017.66</v>
      </c>
      <c r="AG78" s="314"/>
      <c r="AH78" s="314"/>
      <c r="AI78" s="314"/>
      <c r="AJ78" s="314"/>
      <c r="AK78" s="314"/>
      <c r="AL78" s="314"/>
    </row>
    <row r="79" spans="1:38" ht="11.1" customHeight="1" x14ac:dyDescent="0.25">
      <c r="A79" s="316" t="s">
        <v>369</v>
      </c>
      <c r="B79" s="316"/>
      <c r="C79" s="316"/>
      <c r="M79" s="316" t="s">
        <v>114</v>
      </c>
      <c r="N79" s="316"/>
      <c r="O79" s="316"/>
      <c r="P79" s="316"/>
      <c r="Q79" s="310">
        <v>20141</v>
      </c>
      <c r="R79" s="310"/>
      <c r="T79" s="317">
        <v>118876.66</v>
      </c>
      <c r="U79" s="317"/>
      <c r="V79" s="317"/>
      <c r="Y79" s="317">
        <v>0</v>
      </c>
      <c r="Z79" s="317"/>
      <c r="AA79" s="317"/>
      <c r="AB79" s="317"/>
      <c r="AC79" s="317"/>
      <c r="AD79" s="317"/>
      <c r="AF79" s="310">
        <v>139017.66</v>
      </c>
      <c r="AG79" s="310"/>
      <c r="AH79" s="310"/>
      <c r="AI79" s="310"/>
      <c r="AJ79" s="310"/>
      <c r="AK79" s="310"/>
      <c r="AL79" s="310"/>
    </row>
    <row r="80" spans="1:38" ht="11.1" customHeight="1" x14ac:dyDescent="0.25">
      <c r="A80" s="313" t="s">
        <v>370</v>
      </c>
      <c r="B80" s="313"/>
      <c r="C80" s="313"/>
      <c r="J80" s="313" t="s">
        <v>371</v>
      </c>
      <c r="K80" s="313"/>
      <c r="L80" s="313"/>
      <c r="M80" s="313"/>
      <c r="N80" s="313"/>
      <c r="O80" s="313"/>
      <c r="P80" s="313"/>
      <c r="Q80" s="314">
        <v>-145557.29999999999</v>
      </c>
      <c r="R80" s="314"/>
      <c r="T80" s="315">
        <v>117671.66</v>
      </c>
      <c r="U80" s="315"/>
      <c r="V80" s="315"/>
      <c r="Y80" s="315">
        <v>155695.72</v>
      </c>
      <c r="Z80" s="315"/>
      <c r="AA80" s="315"/>
      <c r="AB80" s="315"/>
      <c r="AC80" s="315"/>
      <c r="AD80" s="315"/>
      <c r="AF80" s="314">
        <v>-183581.36</v>
      </c>
      <c r="AG80" s="314"/>
      <c r="AH80" s="314"/>
      <c r="AI80" s="314"/>
      <c r="AJ80" s="314"/>
      <c r="AK80" s="314"/>
      <c r="AL80" s="314"/>
    </row>
    <row r="81" spans="1:38" ht="11.1" customHeight="1" x14ac:dyDescent="0.25">
      <c r="A81" s="313" t="s">
        <v>372</v>
      </c>
      <c r="B81" s="313"/>
      <c r="C81" s="313"/>
      <c r="K81" s="313" t="s">
        <v>363</v>
      </c>
      <c r="L81" s="313"/>
      <c r="M81" s="313"/>
      <c r="N81" s="313"/>
      <c r="O81" s="313"/>
      <c r="P81" s="313"/>
      <c r="Q81" s="314">
        <v>-138922.07</v>
      </c>
      <c r="R81" s="314"/>
      <c r="T81" s="315">
        <v>0</v>
      </c>
      <c r="U81" s="315"/>
      <c r="V81" s="315"/>
      <c r="Y81" s="315">
        <v>27529.57</v>
      </c>
      <c r="Z81" s="315"/>
      <c r="AA81" s="315"/>
      <c r="AB81" s="315"/>
      <c r="AC81" s="315"/>
      <c r="AD81" s="315"/>
      <c r="AF81" s="314">
        <v>-166451.64000000001</v>
      </c>
      <c r="AG81" s="314"/>
      <c r="AH81" s="314"/>
      <c r="AI81" s="314"/>
      <c r="AJ81" s="314"/>
      <c r="AK81" s="314"/>
      <c r="AL81" s="314"/>
    </row>
    <row r="82" spans="1:38" ht="11.1" customHeight="1" x14ac:dyDescent="0.25">
      <c r="A82" s="316" t="s">
        <v>373</v>
      </c>
      <c r="B82" s="316"/>
      <c r="C82" s="316"/>
      <c r="M82" s="316" t="s">
        <v>113</v>
      </c>
      <c r="N82" s="316"/>
      <c r="O82" s="316"/>
      <c r="P82" s="316"/>
      <c r="Q82" s="310">
        <v>-138922.07</v>
      </c>
      <c r="R82" s="310"/>
      <c r="T82" s="317">
        <v>0</v>
      </c>
      <c r="U82" s="317"/>
      <c r="V82" s="317"/>
      <c r="Y82" s="317">
        <v>27529.57</v>
      </c>
      <c r="Z82" s="317"/>
      <c r="AA82" s="317"/>
      <c r="AB82" s="317"/>
      <c r="AC82" s="317"/>
      <c r="AD82" s="317"/>
      <c r="AF82" s="310">
        <v>-166451.64000000001</v>
      </c>
      <c r="AG82" s="310"/>
      <c r="AH82" s="310"/>
      <c r="AI82" s="310"/>
      <c r="AJ82" s="310"/>
      <c r="AK82" s="310"/>
      <c r="AL82" s="310"/>
    </row>
    <row r="83" spans="1:38" ht="11.1" customHeight="1" x14ac:dyDescent="0.25">
      <c r="A83" s="313" t="s">
        <v>1548</v>
      </c>
      <c r="B83" s="313"/>
      <c r="C83" s="313"/>
      <c r="K83" s="313" t="s">
        <v>366</v>
      </c>
      <c r="L83" s="313"/>
      <c r="M83" s="313"/>
      <c r="N83" s="313"/>
      <c r="O83" s="313"/>
      <c r="P83" s="313"/>
      <c r="Q83" s="314">
        <v>0</v>
      </c>
      <c r="R83" s="314"/>
      <c r="T83" s="315">
        <v>0</v>
      </c>
      <c r="U83" s="315"/>
      <c r="V83" s="315"/>
      <c r="Y83" s="315">
        <v>4554.5</v>
      </c>
      <c r="Z83" s="315"/>
      <c r="AA83" s="315"/>
      <c r="AB83" s="315"/>
      <c r="AC83" s="315"/>
      <c r="AD83" s="315"/>
      <c r="AF83" s="314">
        <v>-4554.5</v>
      </c>
      <c r="AG83" s="314"/>
      <c r="AH83" s="314"/>
      <c r="AI83" s="314"/>
      <c r="AJ83" s="314"/>
      <c r="AK83" s="314"/>
      <c r="AL83" s="314"/>
    </row>
    <row r="84" spans="1:38" ht="11.1" customHeight="1" x14ac:dyDescent="0.25">
      <c r="A84" s="316" t="s">
        <v>1549</v>
      </c>
      <c r="B84" s="316"/>
      <c r="C84" s="316"/>
      <c r="M84" s="316" t="s">
        <v>366</v>
      </c>
      <c r="N84" s="316"/>
      <c r="O84" s="316"/>
      <c r="P84" s="316"/>
      <c r="Q84" s="310">
        <v>0</v>
      </c>
      <c r="R84" s="310"/>
      <c r="T84" s="317">
        <v>0</v>
      </c>
      <c r="U84" s="317"/>
      <c r="V84" s="317"/>
      <c r="Y84" s="317">
        <v>4554.5</v>
      </c>
      <c r="Z84" s="317"/>
      <c r="AA84" s="317"/>
      <c r="AB84" s="317"/>
      <c r="AC84" s="317"/>
      <c r="AD84" s="317"/>
      <c r="AF84" s="310">
        <v>-4554.5</v>
      </c>
      <c r="AG84" s="310"/>
      <c r="AH84" s="310"/>
      <c r="AI84" s="310"/>
      <c r="AJ84" s="310"/>
      <c r="AK84" s="310"/>
      <c r="AL84" s="310"/>
    </row>
    <row r="85" spans="1:38" ht="11.1" customHeight="1" x14ac:dyDescent="0.25">
      <c r="A85" s="313" t="s">
        <v>374</v>
      </c>
      <c r="B85" s="313"/>
      <c r="C85" s="313"/>
      <c r="K85" s="313" t="s">
        <v>114</v>
      </c>
      <c r="L85" s="313"/>
      <c r="M85" s="313"/>
      <c r="N85" s="313"/>
      <c r="O85" s="313"/>
      <c r="P85" s="313"/>
      <c r="Q85" s="314">
        <v>-6635.23</v>
      </c>
      <c r="R85" s="314"/>
      <c r="T85" s="315">
        <v>117671.66</v>
      </c>
      <c r="U85" s="315"/>
      <c r="V85" s="315"/>
      <c r="Y85" s="315">
        <v>123611.65</v>
      </c>
      <c r="Z85" s="315"/>
      <c r="AA85" s="315"/>
      <c r="AB85" s="315"/>
      <c r="AC85" s="315"/>
      <c r="AD85" s="315"/>
      <c r="AF85" s="314">
        <v>-12575.22</v>
      </c>
      <c r="AG85" s="314"/>
      <c r="AH85" s="314"/>
      <c r="AI85" s="314"/>
      <c r="AJ85" s="314"/>
      <c r="AK85" s="314"/>
      <c r="AL85" s="314"/>
    </row>
    <row r="86" spans="1:38" ht="11.1" customHeight="1" x14ac:dyDescent="0.25">
      <c r="A86" s="316" t="s">
        <v>375</v>
      </c>
      <c r="B86" s="316"/>
      <c r="C86" s="316"/>
      <c r="M86" s="316" t="s">
        <v>114</v>
      </c>
      <c r="N86" s="316"/>
      <c r="O86" s="316"/>
      <c r="P86" s="316"/>
      <c r="Q86" s="310">
        <v>-6635.23</v>
      </c>
      <c r="R86" s="310"/>
      <c r="T86" s="317">
        <v>117671.66</v>
      </c>
      <c r="U86" s="317"/>
      <c r="V86" s="317"/>
      <c r="Y86" s="317">
        <v>123611.65</v>
      </c>
      <c r="Z86" s="317"/>
      <c r="AA86" s="317"/>
      <c r="AB86" s="317"/>
      <c r="AC86" s="317"/>
      <c r="AD86" s="317"/>
      <c r="AF86" s="310">
        <v>-12575.22</v>
      </c>
      <c r="AG86" s="310"/>
      <c r="AH86" s="310"/>
      <c r="AI86" s="310"/>
      <c r="AJ86" s="310"/>
      <c r="AK86" s="310"/>
      <c r="AL86" s="310"/>
    </row>
    <row r="87" spans="1:38" ht="11.1" customHeight="1" x14ac:dyDescent="0.25">
      <c r="A87" s="313" t="s">
        <v>376</v>
      </c>
      <c r="B87" s="313"/>
      <c r="C87" s="313"/>
      <c r="J87" s="313" t="s">
        <v>377</v>
      </c>
      <c r="K87" s="313"/>
      <c r="L87" s="313"/>
      <c r="M87" s="313"/>
      <c r="N87" s="313"/>
      <c r="O87" s="313"/>
      <c r="P87" s="313"/>
      <c r="Q87" s="314">
        <v>-1917.05</v>
      </c>
      <c r="R87" s="314"/>
      <c r="T87" s="315">
        <v>260185.9</v>
      </c>
      <c r="U87" s="315"/>
      <c r="V87" s="315"/>
      <c r="Y87" s="315">
        <v>237668.85</v>
      </c>
      <c r="Z87" s="315"/>
      <c r="AA87" s="315"/>
      <c r="AB87" s="315"/>
      <c r="AC87" s="315"/>
      <c r="AD87" s="315"/>
      <c r="AF87" s="314">
        <v>20600</v>
      </c>
      <c r="AG87" s="314"/>
      <c r="AH87" s="314"/>
      <c r="AI87" s="314"/>
      <c r="AJ87" s="314"/>
      <c r="AK87" s="314"/>
      <c r="AL87" s="314"/>
    </row>
    <row r="88" spans="1:38" ht="11.1" customHeight="1" x14ac:dyDescent="0.25">
      <c r="A88" s="313" t="s">
        <v>378</v>
      </c>
      <c r="B88" s="313"/>
      <c r="C88" s="313"/>
      <c r="K88" s="313" t="s">
        <v>363</v>
      </c>
      <c r="L88" s="313"/>
      <c r="M88" s="313"/>
      <c r="N88" s="313"/>
      <c r="O88" s="313"/>
      <c r="P88" s="313"/>
      <c r="Q88" s="314">
        <v>0</v>
      </c>
      <c r="R88" s="314"/>
      <c r="T88" s="315">
        <v>36600</v>
      </c>
      <c r="U88" s="315"/>
      <c r="V88" s="315"/>
      <c r="Y88" s="315">
        <v>16000</v>
      </c>
      <c r="Z88" s="315"/>
      <c r="AA88" s="315"/>
      <c r="AB88" s="315"/>
      <c r="AC88" s="315"/>
      <c r="AD88" s="315"/>
      <c r="AF88" s="314">
        <v>20600</v>
      </c>
      <c r="AG88" s="314"/>
      <c r="AH88" s="314"/>
      <c r="AI88" s="314"/>
      <c r="AJ88" s="314"/>
      <c r="AK88" s="314"/>
      <c r="AL88" s="314"/>
    </row>
    <row r="89" spans="1:38" ht="11.1" customHeight="1" x14ac:dyDescent="0.25">
      <c r="A89" s="316" t="s">
        <v>379</v>
      </c>
      <c r="B89" s="316"/>
      <c r="C89" s="316"/>
      <c r="M89" s="316" t="s">
        <v>380</v>
      </c>
      <c r="N89" s="316"/>
      <c r="O89" s="316"/>
      <c r="P89" s="316"/>
      <c r="Q89" s="310">
        <v>0</v>
      </c>
      <c r="R89" s="310"/>
      <c r="T89" s="317">
        <v>36600</v>
      </c>
      <c r="U89" s="317"/>
      <c r="V89" s="317"/>
      <c r="Y89" s="317">
        <v>16000</v>
      </c>
      <c r="Z89" s="317"/>
      <c r="AA89" s="317"/>
      <c r="AB89" s="317"/>
      <c r="AC89" s="317"/>
      <c r="AD89" s="317"/>
      <c r="AF89" s="310">
        <v>20600</v>
      </c>
      <c r="AG89" s="310"/>
      <c r="AH89" s="310"/>
      <c r="AI89" s="310"/>
      <c r="AJ89" s="310"/>
      <c r="AK89" s="310"/>
      <c r="AL89" s="310"/>
    </row>
    <row r="90" spans="1:38" ht="11.1" customHeight="1" x14ac:dyDescent="0.25">
      <c r="A90" s="313" t="s">
        <v>381</v>
      </c>
      <c r="B90" s="313"/>
      <c r="C90" s="313"/>
      <c r="K90" s="313" t="s">
        <v>366</v>
      </c>
      <c r="L90" s="313"/>
      <c r="M90" s="313"/>
      <c r="N90" s="313"/>
      <c r="O90" s="313"/>
      <c r="P90" s="313"/>
      <c r="Q90" s="314">
        <v>-1917.05</v>
      </c>
      <c r="R90" s="314"/>
      <c r="T90" s="315">
        <v>53719.5</v>
      </c>
      <c r="U90" s="315"/>
      <c r="V90" s="315"/>
      <c r="Y90" s="315">
        <v>51802.45</v>
      </c>
      <c r="Z90" s="315"/>
      <c r="AA90" s="315"/>
      <c r="AB90" s="315"/>
      <c r="AC90" s="315"/>
      <c r="AD90" s="315"/>
      <c r="AF90" s="314">
        <v>0</v>
      </c>
      <c r="AG90" s="314"/>
      <c r="AH90" s="314"/>
      <c r="AI90" s="314"/>
      <c r="AJ90" s="314"/>
      <c r="AK90" s="314"/>
      <c r="AL90" s="314"/>
    </row>
    <row r="91" spans="1:38" ht="11.1" customHeight="1" x14ac:dyDescent="0.25">
      <c r="A91" s="316" t="s">
        <v>382</v>
      </c>
      <c r="B91" s="316"/>
      <c r="C91" s="316"/>
      <c r="M91" s="316" t="s">
        <v>249</v>
      </c>
      <c r="N91" s="316"/>
      <c r="O91" s="316"/>
      <c r="P91" s="316"/>
      <c r="Q91" s="310">
        <v>-1917.05</v>
      </c>
      <c r="R91" s="310"/>
      <c r="T91" s="317">
        <v>53719.5</v>
      </c>
      <c r="U91" s="317"/>
      <c r="V91" s="317"/>
      <c r="Y91" s="317">
        <v>51802.45</v>
      </c>
      <c r="Z91" s="317"/>
      <c r="AA91" s="317"/>
      <c r="AB91" s="317"/>
      <c r="AC91" s="317"/>
      <c r="AD91" s="317"/>
      <c r="AF91" s="310">
        <v>0</v>
      </c>
      <c r="AG91" s="310"/>
      <c r="AH91" s="310"/>
      <c r="AI91" s="310"/>
      <c r="AJ91" s="310"/>
      <c r="AK91" s="310"/>
      <c r="AL91" s="310"/>
    </row>
    <row r="92" spans="1:38" ht="11.1" customHeight="1" x14ac:dyDescent="0.25">
      <c r="A92" s="313" t="s">
        <v>383</v>
      </c>
      <c r="B92" s="313"/>
      <c r="C92" s="313"/>
      <c r="K92" s="313" t="s">
        <v>384</v>
      </c>
      <c r="L92" s="313"/>
      <c r="M92" s="313"/>
      <c r="N92" s="313"/>
      <c r="O92" s="313"/>
      <c r="P92" s="313"/>
      <c r="Q92" s="314">
        <v>0</v>
      </c>
      <c r="R92" s="314"/>
      <c r="T92" s="315">
        <v>169866.4</v>
      </c>
      <c r="U92" s="315"/>
      <c r="V92" s="315"/>
      <c r="Y92" s="315">
        <v>169866.4</v>
      </c>
      <c r="Z92" s="315"/>
      <c r="AA92" s="315"/>
      <c r="AB92" s="315"/>
      <c r="AC92" s="315"/>
      <c r="AD92" s="315"/>
      <c r="AF92" s="314">
        <v>0</v>
      </c>
      <c r="AG92" s="314"/>
      <c r="AH92" s="314"/>
      <c r="AI92" s="314"/>
      <c r="AJ92" s="314"/>
      <c r="AK92" s="314"/>
      <c r="AL92" s="314"/>
    </row>
    <row r="93" spans="1:38" ht="11.1" customHeight="1" x14ac:dyDescent="0.25">
      <c r="A93" s="316" t="s">
        <v>385</v>
      </c>
      <c r="B93" s="316"/>
      <c r="C93" s="316"/>
      <c r="M93" s="316" t="s">
        <v>384</v>
      </c>
      <c r="N93" s="316"/>
      <c r="O93" s="316"/>
      <c r="P93" s="316"/>
      <c r="Q93" s="310">
        <v>0</v>
      </c>
      <c r="R93" s="310"/>
      <c r="T93" s="317">
        <v>169866.4</v>
      </c>
      <c r="U93" s="317"/>
      <c r="V93" s="317"/>
      <c r="Y93" s="317">
        <v>169866.4</v>
      </c>
      <c r="Z93" s="317"/>
      <c r="AA93" s="317"/>
      <c r="AB93" s="317"/>
      <c r="AC93" s="317"/>
      <c r="AD93" s="317"/>
      <c r="AF93" s="310">
        <v>0</v>
      </c>
      <c r="AG93" s="310"/>
      <c r="AH93" s="310"/>
      <c r="AI93" s="310"/>
      <c r="AJ93" s="310"/>
      <c r="AK93" s="310"/>
      <c r="AL93" s="310"/>
    </row>
    <row r="94" spans="1:38" ht="11.1" customHeight="1" x14ac:dyDescent="0.25">
      <c r="A94" s="313" t="s">
        <v>386</v>
      </c>
      <c r="B94" s="313"/>
      <c r="C94" s="313"/>
      <c r="H94" s="313" t="s">
        <v>387</v>
      </c>
      <c r="I94" s="313"/>
      <c r="J94" s="313"/>
      <c r="K94" s="313"/>
      <c r="L94" s="313"/>
      <c r="M94" s="313"/>
      <c r="N94" s="313"/>
      <c r="O94" s="313"/>
      <c r="P94" s="313"/>
      <c r="Q94" s="314">
        <v>2720</v>
      </c>
      <c r="R94" s="314"/>
      <c r="T94" s="315">
        <v>2720</v>
      </c>
      <c r="U94" s="315"/>
      <c r="V94" s="315"/>
      <c r="Y94" s="315">
        <v>2919.47</v>
      </c>
      <c r="Z94" s="315"/>
      <c r="AA94" s="315"/>
      <c r="AB94" s="315"/>
      <c r="AC94" s="315"/>
      <c r="AD94" s="315"/>
      <c r="AF94" s="314">
        <v>2520.5300000000002</v>
      </c>
      <c r="AG94" s="314"/>
      <c r="AH94" s="314"/>
      <c r="AI94" s="314"/>
      <c r="AJ94" s="314"/>
      <c r="AK94" s="314"/>
      <c r="AL94" s="314"/>
    </row>
    <row r="95" spans="1:38" ht="11.1" customHeight="1" x14ac:dyDescent="0.25">
      <c r="A95" s="313" t="s">
        <v>388</v>
      </c>
      <c r="B95" s="313"/>
      <c r="C95" s="313"/>
      <c r="I95" s="313" t="s">
        <v>111</v>
      </c>
      <c r="J95" s="313"/>
      <c r="K95" s="313"/>
      <c r="L95" s="313"/>
      <c r="M95" s="313"/>
      <c r="N95" s="313"/>
      <c r="O95" s="313"/>
      <c r="P95" s="313"/>
      <c r="Q95" s="314">
        <v>2720</v>
      </c>
      <c r="R95" s="314"/>
      <c r="T95" s="315">
        <v>2720</v>
      </c>
      <c r="U95" s="315"/>
      <c r="V95" s="315"/>
      <c r="Y95" s="315">
        <v>2919.47</v>
      </c>
      <c r="Z95" s="315"/>
      <c r="AA95" s="315"/>
      <c r="AB95" s="315"/>
      <c r="AC95" s="315"/>
      <c r="AD95" s="315"/>
      <c r="AF95" s="314">
        <v>2520.5300000000002</v>
      </c>
      <c r="AG95" s="314"/>
      <c r="AH95" s="314"/>
      <c r="AI95" s="314"/>
      <c r="AJ95" s="314"/>
      <c r="AK95" s="314"/>
      <c r="AL95" s="314"/>
    </row>
    <row r="96" spans="1:38" ht="11.1" customHeight="1" x14ac:dyDescent="0.25">
      <c r="A96" s="313" t="s">
        <v>1550</v>
      </c>
      <c r="B96" s="313"/>
      <c r="C96" s="313"/>
      <c r="J96" s="313" t="s">
        <v>963</v>
      </c>
      <c r="K96" s="313"/>
      <c r="L96" s="313"/>
      <c r="M96" s="313"/>
      <c r="N96" s="313"/>
      <c r="O96" s="313"/>
      <c r="P96" s="313"/>
      <c r="Q96" s="314">
        <v>0</v>
      </c>
      <c r="R96" s="314"/>
      <c r="T96" s="315">
        <v>2720</v>
      </c>
      <c r="U96" s="315"/>
      <c r="V96" s="315"/>
      <c r="Y96" s="315">
        <v>0</v>
      </c>
      <c r="Z96" s="315"/>
      <c r="AA96" s="315"/>
      <c r="AB96" s="315"/>
      <c r="AC96" s="315"/>
      <c r="AD96" s="315"/>
      <c r="AF96" s="314">
        <v>2720</v>
      </c>
      <c r="AG96" s="314"/>
      <c r="AH96" s="314"/>
      <c r="AI96" s="314"/>
      <c r="AJ96" s="314"/>
      <c r="AK96" s="314"/>
      <c r="AL96" s="314"/>
    </row>
    <row r="97" spans="1:38" ht="11.1" customHeight="1" x14ac:dyDescent="0.25">
      <c r="A97" s="313" t="s">
        <v>1551</v>
      </c>
      <c r="B97" s="313"/>
      <c r="C97" s="313"/>
      <c r="K97" s="313" t="s">
        <v>392</v>
      </c>
      <c r="L97" s="313"/>
      <c r="M97" s="313"/>
      <c r="N97" s="313"/>
      <c r="O97" s="313"/>
      <c r="P97" s="313"/>
      <c r="Q97" s="314">
        <v>0</v>
      </c>
      <c r="R97" s="314"/>
      <c r="T97" s="315">
        <v>2720</v>
      </c>
      <c r="U97" s="315"/>
      <c r="V97" s="315"/>
      <c r="Y97" s="315">
        <v>0</v>
      </c>
      <c r="Z97" s="315"/>
      <c r="AA97" s="315"/>
      <c r="AB97" s="315"/>
      <c r="AC97" s="315"/>
      <c r="AD97" s="315"/>
      <c r="AF97" s="314">
        <v>2720</v>
      </c>
      <c r="AG97" s="314"/>
      <c r="AH97" s="314"/>
      <c r="AI97" s="314"/>
      <c r="AJ97" s="314"/>
      <c r="AK97" s="314"/>
      <c r="AL97" s="314"/>
    </row>
    <row r="98" spans="1:38" ht="11.1" customHeight="1" x14ac:dyDescent="0.25">
      <c r="A98" s="316" t="s">
        <v>1552</v>
      </c>
      <c r="B98" s="316"/>
      <c r="C98" s="316"/>
      <c r="M98" s="316" t="s">
        <v>392</v>
      </c>
      <c r="N98" s="316"/>
      <c r="O98" s="316"/>
      <c r="P98" s="316"/>
      <c r="Q98" s="310">
        <v>0</v>
      </c>
      <c r="R98" s="310"/>
      <c r="T98" s="317">
        <v>2720</v>
      </c>
      <c r="U98" s="317"/>
      <c r="V98" s="317"/>
      <c r="Y98" s="317">
        <v>0</v>
      </c>
      <c r="Z98" s="317"/>
      <c r="AA98" s="317"/>
      <c r="AB98" s="317"/>
      <c r="AC98" s="317"/>
      <c r="AD98" s="317"/>
      <c r="AF98" s="310">
        <v>2720</v>
      </c>
      <c r="AG98" s="310"/>
      <c r="AH98" s="310"/>
      <c r="AI98" s="310"/>
      <c r="AJ98" s="310"/>
      <c r="AK98" s="310"/>
      <c r="AL98" s="310"/>
    </row>
    <row r="99" spans="1:38" ht="11.1" customHeight="1" x14ac:dyDescent="0.25">
      <c r="A99" s="313" t="s">
        <v>1553</v>
      </c>
      <c r="B99" s="313"/>
      <c r="C99" s="313"/>
      <c r="J99" s="313" t="s">
        <v>967</v>
      </c>
      <c r="K99" s="313"/>
      <c r="L99" s="313"/>
      <c r="M99" s="313"/>
      <c r="N99" s="313"/>
      <c r="O99" s="313"/>
      <c r="P99" s="313"/>
      <c r="Q99" s="314">
        <v>0</v>
      </c>
      <c r="R99" s="314"/>
      <c r="T99" s="315">
        <v>0</v>
      </c>
      <c r="U99" s="315"/>
      <c r="V99" s="315"/>
      <c r="Y99" s="315">
        <v>199.47</v>
      </c>
      <c r="Z99" s="315"/>
      <c r="AA99" s="315"/>
      <c r="AB99" s="315"/>
      <c r="AC99" s="315"/>
      <c r="AD99" s="315"/>
      <c r="AF99" s="314">
        <v>-199.47</v>
      </c>
      <c r="AG99" s="314"/>
      <c r="AH99" s="314"/>
      <c r="AI99" s="314"/>
      <c r="AJ99" s="314"/>
      <c r="AK99" s="314"/>
      <c r="AL99" s="314"/>
    </row>
    <row r="100" spans="1:38" ht="11.1" customHeight="1" x14ac:dyDescent="0.25">
      <c r="A100" s="313" t="s">
        <v>1554</v>
      </c>
      <c r="B100" s="313"/>
      <c r="C100" s="313"/>
      <c r="K100" s="313" t="s">
        <v>392</v>
      </c>
      <c r="L100" s="313"/>
      <c r="M100" s="313"/>
      <c r="N100" s="313"/>
      <c r="O100" s="313"/>
      <c r="P100" s="313"/>
      <c r="Q100" s="314">
        <v>0</v>
      </c>
      <c r="R100" s="314"/>
      <c r="T100" s="315">
        <v>0</v>
      </c>
      <c r="U100" s="315"/>
      <c r="V100" s="315"/>
      <c r="Y100" s="315">
        <v>199.47</v>
      </c>
      <c r="Z100" s="315"/>
      <c r="AA100" s="315"/>
      <c r="AB100" s="315"/>
      <c r="AC100" s="315"/>
      <c r="AD100" s="315"/>
      <c r="AF100" s="314">
        <v>-199.47</v>
      </c>
      <c r="AG100" s="314"/>
      <c r="AH100" s="314"/>
      <c r="AI100" s="314"/>
      <c r="AJ100" s="314"/>
      <c r="AK100" s="314"/>
      <c r="AL100" s="314"/>
    </row>
    <row r="101" spans="1:38" ht="11.1" customHeight="1" x14ac:dyDescent="0.25">
      <c r="A101" s="316" t="s">
        <v>1555</v>
      </c>
      <c r="B101" s="316"/>
      <c r="C101" s="316"/>
      <c r="M101" s="316" t="s">
        <v>970</v>
      </c>
      <c r="N101" s="316"/>
      <c r="O101" s="316"/>
      <c r="P101" s="316"/>
      <c r="Q101" s="310">
        <v>0</v>
      </c>
      <c r="R101" s="310"/>
      <c r="T101" s="317">
        <v>0</v>
      </c>
      <c r="U101" s="317"/>
      <c r="V101" s="317"/>
      <c r="Y101" s="317">
        <v>199.47</v>
      </c>
      <c r="Z101" s="317"/>
      <c r="AA101" s="317"/>
      <c r="AB101" s="317"/>
      <c r="AC101" s="317"/>
      <c r="AD101" s="317"/>
      <c r="AF101" s="310">
        <v>-199.47</v>
      </c>
      <c r="AG101" s="310"/>
      <c r="AH101" s="310"/>
      <c r="AI101" s="310"/>
      <c r="AJ101" s="310"/>
      <c r="AK101" s="310"/>
      <c r="AL101" s="310"/>
    </row>
    <row r="102" spans="1:38" ht="11.1" customHeight="1" x14ac:dyDescent="0.25">
      <c r="A102" s="313" t="s">
        <v>389</v>
      </c>
      <c r="B102" s="313"/>
      <c r="C102" s="313"/>
      <c r="J102" s="313" t="s">
        <v>390</v>
      </c>
      <c r="K102" s="313"/>
      <c r="L102" s="313"/>
      <c r="M102" s="313"/>
      <c r="N102" s="313"/>
      <c r="O102" s="313"/>
      <c r="P102" s="313"/>
      <c r="Q102" s="314">
        <v>2720</v>
      </c>
      <c r="R102" s="314"/>
      <c r="T102" s="315">
        <v>0</v>
      </c>
      <c r="U102" s="315"/>
      <c r="V102" s="315"/>
      <c r="Y102" s="315">
        <v>2720</v>
      </c>
      <c r="Z102" s="315"/>
      <c r="AA102" s="315"/>
      <c r="AB102" s="315"/>
      <c r="AC102" s="315"/>
      <c r="AD102" s="315"/>
      <c r="AF102" s="314">
        <v>0</v>
      </c>
      <c r="AG102" s="314"/>
      <c r="AH102" s="314"/>
      <c r="AI102" s="314"/>
      <c r="AJ102" s="314"/>
      <c r="AK102" s="314"/>
      <c r="AL102" s="314"/>
    </row>
    <row r="103" spans="1:38" ht="11.1" customHeight="1" x14ac:dyDescent="0.25">
      <c r="A103" s="313" t="s">
        <v>391</v>
      </c>
      <c r="B103" s="313"/>
      <c r="C103" s="313"/>
      <c r="K103" s="313" t="s">
        <v>392</v>
      </c>
      <c r="L103" s="313"/>
      <c r="M103" s="313"/>
      <c r="N103" s="313"/>
      <c r="O103" s="313"/>
      <c r="P103" s="313"/>
      <c r="Q103" s="314">
        <v>2720</v>
      </c>
      <c r="R103" s="314"/>
      <c r="T103" s="315">
        <v>0</v>
      </c>
      <c r="U103" s="315"/>
      <c r="V103" s="315"/>
      <c r="Y103" s="315">
        <v>2720</v>
      </c>
      <c r="Z103" s="315"/>
      <c r="AA103" s="315"/>
      <c r="AB103" s="315"/>
      <c r="AC103" s="315"/>
      <c r="AD103" s="315"/>
      <c r="AF103" s="314">
        <v>0</v>
      </c>
      <c r="AG103" s="314"/>
      <c r="AH103" s="314"/>
      <c r="AI103" s="314"/>
      <c r="AJ103" s="314"/>
      <c r="AK103" s="314"/>
      <c r="AL103" s="314"/>
    </row>
    <row r="104" spans="1:38" ht="11.1" customHeight="1" x14ac:dyDescent="0.25">
      <c r="A104" s="316" t="s">
        <v>393</v>
      </c>
      <c r="B104" s="316"/>
      <c r="C104" s="316"/>
      <c r="M104" s="316" t="s">
        <v>394</v>
      </c>
      <c r="N104" s="316"/>
      <c r="O104" s="316"/>
      <c r="P104" s="316"/>
      <c r="Q104" s="310">
        <v>2720</v>
      </c>
      <c r="R104" s="310"/>
      <c r="T104" s="317">
        <v>0</v>
      </c>
      <c r="U104" s="317"/>
      <c r="V104" s="317"/>
      <c r="Y104" s="317">
        <v>2720</v>
      </c>
      <c r="Z104" s="317"/>
      <c r="AA104" s="317"/>
      <c r="AB104" s="317"/>
      <c r="AC104" s="317"/>
      <c r="AD104" s="317"/>
      <c r="AF104" s="310">
        <v>0</v>
      </c>
      <c r="AG104" s="310"/>
      <c r="AH104" s="310"/>
      <c r="AI104" s="310"/>
      <c r="AJ104" s="310"/>
      <c r="AK104" s="310"/>
      <c r="AL104" s="310"/>
    </row>
    <row r="105" spans="1:38" ht="11.1" customHeight="1" x14ac:dyDescent="0.25">
      <c r="A105" s="313" t="s">
        <v>395</v>
      </c>
      <c r="B105" s="313"/>
      <c r="C105" s="313"/>
      <c r="H105" s="313" t="s">
        <v>115</v>
      </c>
      <c r="I105" s="313"/>
      <c r="J105" s="313"/>
      <c r="K105" s="313"/>
      <c r="L105" s="313"/>
      <c r="M105" s="313"/>
      <c r="N105" s="313"/>
      <c r="O105" s="313"/>
      <c r="P105" s="313"/>
      <c r="Q105" s="314">
        <v>-585443349.27999997</v>
      </c>
      <c r="R105" s="314"/>
      <c r="T105" s="315">
        <v>181077952.69999999</v>
      </c>
      <c r="U105" s="315"/>
      <c r="V105" s="315"/>
      <c r="Y105" s="315">
        <v>127777396.34999999</v>
      </c>
      <c r="Z105" s="315"/>
      <c r="AA105" s="315"/>
      <c r="AB105" s="315"/>
      <c r="AC105" s="315"/>
      <c r="AD105" s="315"/>
      <c r="AF105" s="314">
        <v>-532142792.93000001</v>
      </c>
      <c r="AG105" s="314"/>
      <c r="AH105" s="314"/>
      <c r="AI105" s="314"/>
      <c r="AJ105" s="314"/>
      <c r="AK105" s="314"/>
      <c r="AL105" s="314"/>
    </row>
    <row r="106" spans="1:38" ht="11.1" customHeight="1" x14ac:dyDescent="0.25">
      <c r="A106" s="313" t="s">
        <v>396</v>
      </c>
      <c r="B106" s="313"/>
      <c r="C106" s="313"/>
      <c r="H106" s="313" t="s">
        <v>116</v>
      </c>
      <c r="I106" s="313"/>
      <c r="J106" s="313"/>
      <c r="K106" s="313"/>
      <c r="L106" s="313"/>
      <c r="M106" s="313"/>
      <c r="N106" s="313"/>
      <c r="O106" s="313"/>
      <c r="P106" s="313"/>
      <c r="Q106" s="314">
        <v>-6790737.1100000003</v>
      </c>
      <c r="R106" s="314"/>
      <c r="T106" s="315">
        <v>19632652.84</v>
      </c>
      <c r="U106" s="315"/>
      <c r="V106" s="315"/>
      <c r="Y106" s="315">
        <v>22246582.530000001</v>
      </c>
      <c r="Z106" s="315"/>
      <c r="AA106" s="315"/>
      <c r="AB106" s="315"/>
      <c r="AC106" s="315"/>
      <c r="AD106" s="315"/>
      <c r="AF106" s="314">
        <v>-9404666.8000000007</v>
      </c>
      <c r="AG106" s="314"/>
      <c r="AH106" s="314"/>
      <c r="AI106" s="314"/>
      <c r="AJ106" s="314"/>
      <c r="AK106" s="314"/>
      <c r="AL106" s="314"/>
    </row>
    <row r="107" spans="1:38" ht="11.1" customHeight="1" x14ac:dyDescent="0.25">
      <c r="A107" s="313" t="s">
        <v>397</v>
      </c>
      <c r="B107" s="313"/>
      <c r="C107" s="313"/>
      <c r="H107" s="313" t="s">
        <v>117</v>
      </c>
      <c r="I107" s="313"/>
      <c r="J107" s="313"/>
      <c r="K107" s="313"/>
      <c r="L107" s="313"/>
      <c r="M107" s="313"/>
      <c r="N107" s="313"/>
      <c r="O107" s="313"/>
      <c r="P107" s="313"/>
      <c r="Q107" s="314">
        <v>-109667.91</v>
      </c>
      <c r="R107" s="314"/>
      <c r="T107" s="315">
        <v>2237468.16</v>
      </c>
      <c r="U107" s="315"/>
      <c r="V107" s="315"/>
      <c r="Y107" s="315">
        <v>2138548.71</v>
      </c>
      <c r="Z107" s="315"/>
      <c r="AA107" s="315"/>
      <c r="AB107" s="315"/>
      <c r="AC107" s="315"/>
      <c r="AD107" s="315"/>
      <c r="AF107" s="314">
        <v>-10748.46</v>
      </c>
      <c r="AG107" s="314"/>
      <c r="AH107" s="314"/>
      <c r="AI107" s="314"/>
      <c r="AJ107" s="314"/>
      <c r="AK107" s="314"/>
      <c r="AL107" s="314"/>
    </row>
    <row r="108" spans="1:38" ht="11.1" customHeight="1" x14ac:dyDescent="0.25">
      <c r="A108" s="313" t="s">
        <v>398</v>
      </c>
      <c r="B108" s="313"/>
      <c r="C108" s="313"/>
      <c r="I108" s="313" t="s">
        <v>399</v>
      </c>
      <c r="J108" s="313"/>
      <c r="K108" s="313"/>
      <c r="L108" s="313"/>
      <c r="M108" s="313"/>
      <c r="N108" s="313"/>
      <c r="O108" s="313"/>
      <c r="P108" s="313"/>
      <c r="Q108" s="314">
        <v>-109667.91</v>
      </c>
      <c r="R108" s="314"/>
      <c r="T108" s="315">
        <v>2237468.16</v>
      </c>
      <c r="U108" s="315"/>
      <c r="V108" s="315"/>
      <c r="Y108" s="315">
        <v>2138548.71</v>
      </c>
      <c r="Z108" s="315"/>
      <c r="AA108" s="315"/>
      <c r="AB108" s="315"/>
      <c r="AC108" s="315"/>
      <c r="AD108" s="315"/>
      <c r="AF108" s="314">
        <v>-10748.46</v>
      </c>
      <c r="AG108" s="314"/>
      <c r="AH108" s="314"/>
      <c r="AI108" s="314"/>
      <c r="AJ108" s="314"/>
      <c r="AK108" s="314"/>
      <c r="AL108" s="314"/>
    </row>
    <row r="109" spans="1:38" ht="11.1" customHeight="1" x14ac:dyDescent="0.25">
      <c r="A109" s="316" t="s">
        <v>400</v>
      </c>
      <c r="B109" s="316"/>
      <c r="C109" s="316"/>
      <c r="M109" s="316" t="s">
        <v>118</v>
      </c>
      <c r="N109" s="316"/>
      <c r="O109" s="316"/>
      <c r="P109" s="316"/>
      <c r="Q109" s="310">
        <v>0</v>
      </c>
      <c r="R109" s="310"/>
      <c r="T109" s="317">
        <v>314327.13</v>
      </c>
      <c r="U109" s="317"/>
      <c r="V109" s="317"/>
      <c r="Y109" s="317">
        <v>314327.13</v>
      </c>
      <c r="Z109" s="317"/>
      <c r="AA109" s="317"/>
      <c r="AB109" s="317"/>
      <c r="AC109" s="317"/>
      <c r="AD109" s="317"/>
      <c r="AF109" s="310">
        <v>0</v>
      </c>
      <c r="AG109" s="310"/>
      <c r="AH109" s="310"/>
      <c r="AI109" s="310"/>
      <c r="AJ109" s="310"/>
      <c r="AK109" s="310"/>
      <c r="AL109" s="310"/>
    </row>
    <row r="110" spans="1:38" ht="11.1" customHeight="1" x14ac:dyDescent="0.25">
      <c r="A110" s="316" t="s">
        <v>401</v>
      </c>
      <c r="B110" s="316"/>
      <c r="C110" s="316"/>
      <c r="M110" s="316" t="s">
        <v>119</v>
      </c>
      <c r="N110" s="316"/>
      <c r="O110" s="316"/>
      <c r="P110" s="316"/>
      <c r="Q110" s="310">
        <v>0</v>
      </c>
      <c r="R110" s="310"/>
      <c r="T110" s="317">
        <v>6383.54</v>
      </c>
      <c r="U110" s="317"/>
      <c r="V110" s="317"/>
      <c r="Y110" s="317">
        <v>6383.54</v>
      </c>
      <c r="Z110" s="317"/>
      <c r="AA110" s="317"/>
      <c r="AB110" s="317"/>
      <c r="AC110" s="317"/>
      <c r="AD110" s="317"/>
      <c r="AF110" s="310">
        <v>0</v>
      </c>
      <c r="AG110" s="310"/>
      <c r="AH110" s="310"/>
      <c r="AI110" s="310"/>
      <c r="AJ110" s="310"/>
      <c r="AK110" s="310"/>
      <c r="AL110" s="310"/>
    </row>
    <row r="111" spans="1:38" ht="11.1" customHeight="1" x14ac:dyDescent="0.25">
      <c r="A111" s="316" t="s">
        <v>402</v>
      </c>
      <c r="B111" s="316"/>
      <c r="C111" s="316"/>
      <c r="M111" s="316" t="s">
        <v>250</v>
      </c>
      <c r="N111" s="316"/>
      <c r="O111" s="316"/>
      <c r="P111" s="316"/>
      <c r="Q111" s="310">
        <v>-304.66000000000003</v>
      </c>
      <c r="R111" s="310"/>
      <c r="T111" s="317">
        <v>4317.53</v>
      </c>
      <c r="U111" s="317"/>
      <c r="V111" s="317"/>
      <c r="Y111" s="317">
        <v>4012.87</v>
      </c>
      <c r="Z111" s="317"/>
      <c r="AA111" s="317"/>
      <c r="AB111" s="317"/>
      <c r="AC111" s="317"/>
      <c r="AD111" s="317"/>
      <c r="AF111" s="310">
        <v>0</v>
      </c>
      <c r="AG111" s="310"/>
      <c r="AH111" s="310"/>
      <c r="AI111" s="310"/>
      <c r="AJ111" s="310"/>
      <c r="AK111" s="310"/>
      <c r="AL111" s="310"/>
    </row>
    <row r="112" spans="1:38" ht="11.1" customHeight="1" x14ac:dyDescent="0.25">
      <c r="A112" s="316" t="s">
        <v>403</v>
      </c>
      <c r="B112" s="316"/>
      <c r="C112" s="316"/>
      <c r="M112" s="316" t="s">
        <v>404</v>
      </c>
      <c r="N112" s="316"/>
      <c r="O112" s="316"/>
      <c r="P112" s="316"/>
      <c r="Q112" s="310">
        <v>0</v>
      </c>
      <c r="R112" s="310"/>
      <c r="T112" s="317">
        <v>2991.25</v>
      </c>
      <c r="U112" s="317"/>
      <c r="V112" s="317"/>
      <c r="Y112" s="317">
        <v>2991.25</v>
      </c>
      <c r="Z112" s="317"/>
      <c r="AA112" s="317"/>
      <c r="AB112" s="317"/>
      <c r="AC112" s="317"/>
      <c r="AD112" s="317"/>
      <c r="AF112" s="310">
        <v>0</v>
      </c>
      <c r="AG112" s="310"/>
      <c r="AH112" s="310"/>
      <c r="AI112" s="310"/>
      <c r="AJ112" s="310"/>
      <c r="AK112" s="310"/>
      <c r="AL112" s="310"/>
    </row>
    <row r="113" spans="1:38" ht="11.1" customHeight="1" x14ac:dyDescent="0.25">
      <c r="A113" s="316" t="s">
        <v>1556</v>
      </c>
      <c r="B113" s="316"/>
      <c r="C113" s="316"/>
      <c r="M113" s="316" t="s">
        <v>1557</v>
      </c>
      <c r="N113" s="316"/>
      <c r="O113" s="316"/>
      <c r="P113" s="316"/>
      <c r="Q113" s="310">
        <v>0</v>
      </c>
      <c r="R113" s="310"/>
      <c r="T113" s="317">
        <v>15500</v>
      </c>
      <c r="U113" s="317"/>
      <c r="V113" s="317"/>
      <c r="Y113" s="317">
        <v>15500</v>
      </c>
      <c r="Z113" s="317"/>
      <c r="AA113" s="317"/>
      <c r="AB113" s="317"/>
      <c r="AC113" s="317"/>
      <c r="AD113" s="317"/>
      <c r="AF113" s="310">
        <v>0</v>
      </c>
      <c r="AG113" s="310"/>
      <c r="AH113" s="310"/>
      <c r="AI113" s="310"/>
      <c r="AJ113" s="310"/>
      <c r="AK113" s="310"/>
      <c r="AL113" s="310"/>
    </row>
    <row r="114" spans="1:38" ht="11.1" customHeight="1" x14ac:dyDescent="0.25">
      <c r="A114" s="316" t="s">
        <v>405</v>
      </c>
      <c r="B114" s="316"/>
      <c r="C114" s="316"/>
      <c r="M114" s="316" t="s">
        <v>120</v>
      </c>
      <c r="N114" s="316"/>
      <c r="O114" s="316"/>
      <c r="P114" s="316"/>
      <c r="Q114" s="310">
        <v>0</v>
      </c>
      <c r="R114" s="310"/>
      <c r="T114" s="317">
        <v>872.55</v>
      </c>
      <c r="U114" s="317"/>
      <c r="V114" s="317"/>
      <c r="Y114" s="317">
        <v>872.55</v>
      </c>
      <c r="Z114" s="317"/>
      <c r="AA114" s="317"/>
      <c r="AB114" s="317"/>
      <c r="AC114" s="317"/>
      <c r="AD114" s="317"/>
      <c r="AF114" s="310">
        <v>0</v>
      </c>
      <c r="AG114" s="310"/>
      <c r="AH114" s="310"/>
      <c r="AI114" s="310"/>
      <c r="AJ114" s="310"/>
      <c r="AK114" s="310"/>
      <c r="AL114" s="310"/>
    </row>
    <row r="115" spans="1:38" ht="11.1" customHeight="1" x14ac:dyDescent="0.25">
      <c r="A115" s="316" t="s">
        <v>406</v>
      </c>
      <c r="B115" s="316"/>
      <c r="C115" s="316"/>
      <c r="M115" s="316" t="s">
        <v>98</v>
      </c>
      <c r="N115" s="316"/>
      <c r="O115" s="316"/>
      <c r="P115" s="316"/>
      <c r="Q115" s="310">
        <v>0</v>
      </c>
      <c r="R115" s="310"/>
      <c r="T115" s="317">
        <v>308258.86</v>
      </c>
      <c r="U115" s="317"/>
      <c r="V115" s="317"/>
      <c r="Y115" s="317">
        <v>308258.86</v>
      </c>
      <c r="Z115" s="317"/>
      <c r="AA115" s="317"/>
      <c r="AB115" s="317"/>
      <c r="AC115" s="317"/>
      <c r="AD115" s="317"/>
      <c r="AF115" s="310">
        <v>0</v>
      </c>
      <c r="AG115" s="310"/>
      <c r="AH115" s="310"/>
      <c r="AI115" s="310"/>
      <c r="AJ115" s="310"/>
      <c r="AK115" s="310"/>
      <c r="AL115" s="310"/>
    </row>
    <row r="116" spans="1:38" ht="11.1" customHeight="1" x14ac:dyDescent="0.25">
      <c r="A116" s="316" t="s">
        <v>1558</v>
      </c>
      <c r="B116" s="316"/>
      <c r="C116" s="316"/>
      <c r="M116" s="316" t="s">
        <v>1542</v>
      </c>
      <c r="N116" s="316"/>
      <c r="O116" s="316"/>
      <c r="P116" s="316"/>
      <c r="Q116" s="310">
        <v>0</v>
      </c>
      <c r="R116" s="310"/>
      <c r="T116" s="317">
        <v>34469.919999999998</v>
      </c>
      <c r="U116" s="317"/>
      <c r="V116" s="317"/>
      <c r="Y116" s="317">
        <v>45218.38</v>
      </c>
      <c r="Z116" s="317"/>
      <c r="AA116" s="317"/>
      <c r="AB116" s="317"/>
      <c r="AC116" s="317"/>
      <c r="AD116" s="317"/>
      <c r="AF116" s="310">
        <v>-10748.46</v>
      </c>
      <c r="AG116" s="310"/>
      <c r="AH116" s="310"/>
      <c r="AI116" s="310"/>
      <c r="AJ116" s="310"/>
      <c r="AK116" s="310"/>
      <c r="AL116" s="310"/>
    </row>
    <row r="117" spans="1:38" ht="11.1" customHeight="1" x14ac:dyDescent="0.25">
      <c r="A117" s="316" t="s">
        <v>1559</v>
      </c>
      <c r="B117" s="316"/>
      <c r="C117" s="316"/>
      <c r="M117" s="316" t="s">
        <v>1560</v>
      </c>
      <c r="N117" s="316"/>
      <c r="O117" s="316"/>
      <c r="P117" s="316"/>
      <c r="Q117" s="310">
        <v>0</v>
      </c>
      <c r="R117" s="310"/>
      <c r="T117" s="317">
        <v>52.25</v>
      </c>
      <c r="U117" s="317"/>
      <c r="V117" s="317"/>
      <c r="Y117" s="317">
        <v>52.25</v>
      </c>
      <c r="Z117" s="317"/>
      <c r="AA117" s="317"/>
      <c r="AB117" s="317"/>
      <c r="AC117" s="317"/>
      <c r="AD117" s="317"/>
      <c r="AF117" s="310">
        <v>0</v>
      </c>
      <c r="AG117" s="310"/>
      <c r="AH117" s="310"/>
      <c r="AI117" s="310"/>
      <c r="AJ117" s="310"/>
      <c r="AK117" s="310"/>
      <c r="AL117" s="310"/>
    </row>
    <row r="118" spans="1:38" ht="11.1" customHeight="1" x14ac:dyDescent="0.25">
      <c r="A118" s="316" t="s">
        <v>1561</v>
      </c>
      <c r="B118" s="316"/>
      <c r="C118" s="316"/>
      <c r="M118" s="316" t="s">
        <v>1562</v>
      </c>
      <c r="N118" s="316"/>
      <c r="O118" s="316"/>
      <c r="P118" s="316"/>
      <c r="Q118" s="310">
        <v>0</v>
      </c>
      <c r="R118" s="310"/>
      <c r="T118" s="317">
        <v>5144.29</v>
      </c>
      <c r="U118" s="317"/>
      <c r="V118" s="317"/>
      <c r="Y118" s="317">
        <v>5144.29</v>
      </c>
      <c r="Z118" s="317"/>
      <c r="AA118" s="317"/>
      <c r="AB118" s="317"/>
      <c r="AC118" s="317"/>
      <c r="AD118" s="317"/>
      <c r="AF118" s="310">
        <v>0</v>
      </c>
      <c r="AG118" s="310"/>
      <c r="AH118" s="310"/>
      <c r="AI118" s="310"/>
      <c r="AJ118" s="310"/>
      <c r="AK118" s="310"/>
      <c r="AL118" s="310"/>
    </row>
    <row r="119" spans="1:38" ht="11.1" customHeight="1" x14ac:dyDescent="0.25">
      <c r="A119" s="316" t="s">
        <v>407</v>
      </c>
      <c r="B119" s="316"/>
      <c r="C119" s="316"/>
      <c r="M119" s="316" t="s">
        <v>121</v>
      </c>
      <c r="N119" s="316"/>
      <c r="O119" s="316"/>
      <c r="P119" s="316"/>
      <c r="Q119" s="310">
        <v>0</v>
      </c>
      <c r="R119" s="310"/>
      <c r="T119" s="317">
        <v>265.60000000000002</v>
      </c>
      <c r="U119" s="317"/>
      <c r="V119" s="317"/>
      <c r="Y119" s="317">
        <v>265.60000000000002</v>
      </c>
      <c r="Z119" s="317"/>
      <c r="AA119" s="317"/>
      <c r="AB119" s="317"/>
      <c r="AC119" s="317"/>
      <c r="AD119" s="317"/>
      <c r="AF119" s="310">
        <v>0</v>
      </c>
      <c r="AG119" s="310"/>
      <c r="AH119" s="310"/>
      <c r="AI119" s="310"/>
      <c r="AJ119" s="310"/>
      <c r="AK119" s="310"/>
      <c r="AL119" s="310"/>
    </row>
    <row r="120" spans="1:38" ht="11.1" customHeight="1" x14ac:dyDescent="0.25">
      <c r="A120" s="316" t="s">
        <v>408</v>
      </c>
      <c r="B120" s="316"/>
      <c r="C120" s="316"/>
      <c r="M120" s="316" t="s">
        <v>122</v>
      </c>
      <c r="N120" s="316"/>
      <c r="O120" s="316"/>
      <c r="P120" s="316"/>
      <c r="Q120" s="310">
        <v>-540.79999999999995</v>
      </c>
      <c r="R120" s="310"/>
      <c r="T120" s="317">
        <v>92142.86</v>
      </c>
      <c r="U120" s="317"/>
      <c r="V120" s="317"/>
      <c r="Y120" s="317">
        <v>91602.06</v>
      </c>
      <c r="Z120" s="317"/>
      <c r="AA120" s="317"/>
      <c r="AB120" s="317"/>
      <c r="AC120" s="317"/>
      <c r="AD120" s="317"/>
      <c r="AF120" s="310">
        <v>0</v>
      </c>
      <c r="AG120" s="310"/>
      <c r="AH120" s="310"/>
      <c r="AI120" s="310"/>
      <c r="AJ120" s="310"/>
      <c r="AK120" s="310"/>
      <c r="AL120" s="310"/>
    </row>
    <row r="121" spans="1:38" ht="11.1" customHeight="1" x14ac:dyDescent="0.25">
      <c r="A121" s="316" t="s">
        <v>411</v>
      </c>
      <c r="B121" s="316"/>
      <c r="C121" s="316"/>
      <c r="M121" s="316" t="s">
        <v>123</v>
      </c>
      <c r="N121" s="316"/>
      <c r="O121" s="316"/>
      <c r="P121" s="316"/>
      <c r="Q121" s="310">
        <v>0</v>
      </c>
      <c r="R121" s="310"/>
      <c r="T121" s="317">
        <v>10012.94</v>
      </c>
      <c r="U121" s="317"/>
      <c r="V121" s="317"/>
      <c r="Y121" s="317">
        <v>10012.94</v>
      </c>
      <c r="Z121" s="317"/>
      <c r="AA121" s="317"/>
      <c r="AB121" s="317"/>
      <c r="AC121" s="317"/>
      <c r="AD121" s="317"/>
      <c r="AF121" s="310">
        <v>0</v>
      </c>
      <c r="AG121" s="310"/>
      <c r="AH121" s="310"/>
      <c r="AI121" s="310"/>
      <c r="AJ121" s="310"/>
      <c r="AK121" s="310"/>
      <c r="AL121" s="310"/>
    </row>
    <row r="122" spans="1:38" ht="11.1" customHeight="1" x14ac:dyDescent="0.25">
      <c r="A122" s="316" t="s">
        <v>418</v>
      </c>
      <c r="B122" s="316"/>
      <c r="C122" s="316"/>
      <c r="M122" s="316" t="s">
        <v>124</v>
      </c>
      <c r="N122" s="316"/>
      <c r="O122" s="316"/>
      <c r="P122" s="316"/>
      <c r="Q122" s="310">
        <v>0</v>
      </c>
      <c r="R122" s="310"/>
      <c r="T122" s="317">
        <v>81814.92</v>
      </c>
      <c r="U122" s="317"/>
      <c r="V122" s="317"/>
      <c r="Y122" s="317">
        <v>81814.92</v>
      </c>
      <c r="Z122" s="317"/>
      <c r="AA122" s="317"/>
      <c r="AB122" s="317"/>
      <c r="AC122" s="317"/>
      <c r="AD122" s="317"/>
      <c r="AF122" s="310">
        <v>0</v>
      </c>
      <c r="AG122" s="310"/>
      <c r="AH122" s="310"/>
      <c r="AI122" s="310"/>
      <c r="AJ122" s="310"/>
      <c r="AK122" s="310"/>
      <c r="AL122" s="310"/>
    </row>
    <row r="123" spans="1:38" ht="11.1" customHeight="1" x14ac:dyDescent="0.25">
      <c r="A123" s="316" t="s">
        <v>419</v>
      </c>
      <c r="B123" s="316"/>
      <c r="C123" s="316"/>
      <c r="M123" s="316" t="s">
        <v>125</v>
      </c>
      <c r="N123" s="316"/>
      <c r="O123" s="316"/>
      <c r="P123" s="316"/>
      <c r="Q123" s="310">
        <v>0</v>
      </c>
      <c r="R123" s="310"/>
      <c r="T123" s="317">
        <v>58.3</v>
      </c>
      <c r="U123" s="317"/>
      <c r="V123" s="317"/>
      <c r="Y123" s="317">
        <v>58.3</v>
      </c>
      <c r="Z123" s="317"/>
      <c r="AA123" s="317"/>
      <c r="AB123" s="317"/>
      <c r="AC123" s="317"/>
      <c r="AD123" s="317"/>
      <c r="AF123" s="310">
        <v>0</v>
      </c>
      <c r="AG123" s="310"/>
      <c r="AH123" s="310"/>
      <c r="AI123" s="310"/>
      <c r="AJ123" s="310"/>
      <c r="AK123" s="310"/>
      <c r="AL123" s="310"/>
    </row>
    <row r="124" spans="1:38" ht="11.1" customHeight="1" x14ac:dyDescent="0.25">
      <c r="A124" s="316" t="s">
        <v>420</v>
      </c>
      <c r="B124" s="316"/>
      <c r="C124" s="316"/>
      <c r="M124" s="316" t="s">
        <v>126</v>
      </c>
      <c r="N124" s="316"/>
      <c r="O124" s="316"/>
      <c r="P124" s="316"/>
      <c r="Q124" s="310">
        <v>0</v>
      </c>
      <c r="R124" s="310"/>
      <c r="T124" s="317">
        <v>266.7</v>
      </c>
      <c r="U124" s="317"/>
      <c r="V124" s="317"/>
      <c r="Y124" s="317">
        <v>266.7</v>
      </c>
      <c r="Z124" s="317"/>
      <c r="AA124" s="317"/>
      <c r="AB124" s="317"/>
      <c r="AC124" s="317"/>
      <c r="AD124" s="317"/>
      <c r="AF124" s="310">
        <v>0</v>
      </c>
      <c r="AG124" s="310"/>
      <c r="AH124" s="310"/>
      <c r="AI124" s="310"/>
      <c r="AJ124" s="310"/>
      <c r="AK124" s="310"/>
      <c r="AL124" s="310"/>
    </row>
    <row r="125" spans="1:38" ht="11.1" customHeight="1" x14ac:dyDescent="0.25">
      <c r="A125" s="316" t="s">
        <v>1563</v>
      </c>
      <c r="B125" s="316"/>
      <c r="C125" s="316"/>
      <c r="M125" s="316" t="s">
        <v>1564</v>
      </c>
      <c r="N125" s="316"/>
      <c r="O125" s="316"/>
      <c r="P125" s="316"/>
      <c r="Q125" s="310">
        <v>0</v>
      </c>
      <c r="R125" s="310"/>
      <c r="T125" s="317">
        <v>29055</v>
      </c>
      <c r="U125" s="317"/>
      <c r="V125" s="317"/>
      <c r="Y125" s="317">
        <v>29055</v>
      </c>
      <c r="Z125" s="317"/>
      <c r="AA125" s="317"/>
      <c r="AB125" s="317"/>
      <c r="AC125" s="317"/>
      <c r="AD125" s="317"/>
      <c r="AF125" s="310">
        <v>0</v>
      </c>
      <c r="AG125" s="310"/>
      <c r="AH125" s="310"/>
      <c r="AI125" s="310"/>
      <c r="AJ125" s="310"/>
      <c r="AK125" s="310"/>
      <c r="AL125" s="310"/>
    </row>
    <row r="126" spans="1:38" ht="11.1" customHeight="1" x14ac:dyDescent="0.25">
      <c r="A126" s="316" t="s">
        <v>427</v>
      </c>
      <c r="B126" s="316"/>
      <c r="C126" s="316"/>
      <c r="M126" s="316" t="s">
        <v>239</v>
      </c>
      <c r="N126" s="316"/>
      <c r="O126" s="316"/>
      <c r="P126" s="316"/>
      <c r="Q126" s="310">
        <v>0</v>
      </c>
      <c r="R126" s="310"/>
      <c r="T126" s="317">
        <v>4975.8599999999997</v>
      </c>
      <c r="U126" s="317"/>
      <c r="V126" s="317"/>
      <c r="Y126" s="317">
        <v>4975.8599999999997</v>
      </c>
      <c r="Z126" s="317"/>
      <c r="AA126" s="317"/>
      <c r="AB126" s="317"/>
      <c r="AC126" s="317"/>
      <c r="AD126" s="317"/>
      <c r="AF126" s="310">
        <v>0</v>
      </c>
      <c r="AG126" s="310"/>
      <c r="AH126" s="310"/>
      <c r="AI126" s="310"/>
      <c r="AJ126" s="310"/>
      <c r="AK126" s="310"/>
      <c r="AL126" s="310"/>
    </row>
    <row r="127" spans="1:38" ht="11.1" customHeight="1" x14ac:dyDescent="0.25">
      <c r="A127" s="316" t="s">
        <v>430</v>
      </c>
      <c r="B127" s="316"/>
      <c r="C127" s="316"/>
      <c r="M127" s="316" t="s">
        <v>240</v>
      </c>
      <c r="N127" s="316"/>
      <c r="O127" s="316"/>
      <c r="P127" s="316"/>
      <c r="Q127" s="310">
        <v>-101.65</v>
      </c>
      <c r="R127" s="310"/>
      <c r="T127" s="317">
        <v>2086.1999999999998</v>
      </c>
      <c r="U127" s="317"/>
      <c r="V127" s="317"/>
      <c r="Y127" s="317">
        <v>1984.55</v>
      </c>
      <c r="Z127" s="317"/>
      <c r="AA127" s="317"/>
      <c r="AB127" s="317"/>
      <c r="AC127" s="317"/>
      <c r="AD127" s="317"/>
      <c r="AF127" s="310">
        <v>0</v>
      </c>
      <c r="AG127" s="310"/>
      <c r="AH127" s="310"/>
      <c r="AI127" s="310"/>
      <c r="AJ127" s="310"/>
      <c r="AK127" s="310"/>
      <c r="AL127" s="310"/>
    </row>
    <row r="128" spans="1:38" ht="11.1" customHeight="1" x14ac:dyDescent="0.25">
      <c r="A128" s="316" t="s">
        <v>1565</v>
      </c>
      <c r="B128" s="316"/>
      <c r="C128" s="316"/>
      <c r="M128" s="316" t="s">
        <v>1547</v>
      </c>
      <c r="N128" s="316"/>
      <c r="O128" s="316"/>
      <c r="P128" s="316"/>
      <c r="Q128" s="310">
        <v>0</v>
      </c>
      <c r="R128" s="310"/>
      <c r="T128" s="317">
        <v>400</v>
      </c>
      <c r="U128" s="317"/>
      <c r="V128" s="317"/>
      <c r="Y128" s="317">
        <v>400</v>
      </c>
      <c r="Z128" s="317"/>
      <c r="AA128" s="317"/>
      <c r="AB128" s="317"/>
      <c r="AC128" s="317"/>
      <c r="AD128" s="317"/>
      <c r="AF128" s="310">
        <v>0</v>
      </c>
      <c r="AG128" s="310"/>
      <c r="AH128" s="310"/>
      <c r="AI128" s="310"/>
      <c r="AJ128" s="310"/>
      <c r="AK128" s="310"/>
      <c r="AL128" s="310"/>
    </row>
    <row r="129" spans="1:38" ht="11.1" customHeight="1" x14ac:dyDescent="0.25">
      <c r="A129" s="316" t="s">
        <v>431</v>
      </c>
      <c r="B129" s="316"/>
      <c r="C129" s="316"/>
      <c r="M129" s="316" t="s">
        <v>241</v>
      </c>
      <c r="N129" s="316"/>
      <c r="O129" s="316"/>
      <c r="P129" s="316"/>
      <c r="Q129" s="310">
        <v>-25329.75</v>
      </c>
      <c r="R129" s="310"/>
      <c r="T129" s="317">
        <v>50659.5</v>
      </c>
      <c r="U129" s="317"/>
      <c r="V129" s="317"/>
      <c r="Y129" s="317">
        <v>25329.75</v>
      </c>
      <c r="Z129" s="317"/>
      <c r="AA129" s="317"/>
      <c r="AB129" s="317"/>
      <c r="AC129" s="317"/>
      <c r="AD129" s="317"/>
      <c r="AF129" s="310">
        <v>0</v>
      </c>
      <c r="AG129" s="310"/>
      <c r="AH129" s="310"/>
      <c r="AI129" s="310"/>
      <c r="AJ129" s="310"/>
      <c r="AK129" s="310"/>
      <c r="AL129" s="310"/>
    </row>
    <row r="130" spans="1:38" ht="11.1" customHeight="1" x14ac:dyDescent="0.25">
      <c r="A130" s="316" t="s">
        <v>433</v>
      </c>
      <c r="B130" s="316"/>
      <c r="C130" s="316"/>
      <c r="M130" s="316" t="s">
        <v>252</v>
      </c>
      <c r="N130" s="316"/>
      <c r="O130" s="316"/>
      <c r="P130" s="316"/>
      <c r="Q130" s="310">
        <v>-55568.3</v>
      </c>
      <c r="R130" s="310"/>
      <c r="T130" s="317">
        <v>655705.93999999994</v>
      </c>
      <c r="U130" s="317"/>
      <c r="V130" s="317"/>
      <c r="Y130" s="317">
        <v>600137.64</v>
      </c>
      <c r="Z130" s="317"/>
      <c r="AA130" s="317"/>
      <c r="AB130" s="317"/>
      <c r="AC130" s="317"/>
      <c r="AD130" s="317"/>
      <c r="AF130" s="310">
        <v>0</v>
      </c>
      <c r="AG130" s="310"/>
      <c r="AH130" s="310"/>
      <c r="AI130" s="310"/>
      <c r="AJ130" s="310"/>
      <c r="AK130" s="310"/>
      <c r="AL130" s="310"/>
    </row>
    <row r="131" spans="1:38" ht="11.1" customHeight="1" x14ac:dyDescent="0.25">
      <c r="A131" s="316" t="s">
        <v>1566</v>
      </c>
      <c r="B131" s="316"/>
      <c r="C131" s="316"/>
      <c r="M131" s="316" t="s">
        <v>1567</v>
      </c>
      <c r="N131" s="316"/>
      <c r="O131" s="316"/>
      <c r="P131" s="316"/>
      <c r="Q131" s="310">
        <v>0</v>
      </c>
      <c r="R131" s="310"/>
      <c r="T131" s="317">
        <v>49.83</v>
      </c>
      <c r="U131" s="317"/>
      <c r="V131" s="317"/>
      <c r="Y131" s="317">
        <v>49.83</v>
      </c>
      <c r="Z131" s="317"/>
      <c r="AA131" s="317"/>
      <c r="AB131" s="317"/>
      <c r="AC131" s="317"/>
      <c r="AD131" s="317"/>
      <c r="AF131" s="310">
        <v>0</v>
      </c>
      <c r="AG131" s="310"/>
      <c r="AH131" s="310"/>
      <c r="AI131" s="310"/>
      <c r="AJ131" s="310"/>
      <c r="AK131" s="310"/>
      <c r="AL131" s="310"/>
    </row>
    <row r="132" spans="1:38" ht="11.1" customHeight="1" x14ac:dyDescent="0.25">
      <c r="A132" s="316" t="s">
        <v>434</v>
      </c>
      <c r="B132" s="316"/>
      <c r="C132" s="316"/>
      <c r="M132" s="316" t="s">
        <v>253</v>
      </c>
      <c r="N132" s="316"/>
      <c r="O132" s="316"/>
      <c r="P132" s="316"/>
      <c r="Q132" s="310">
        <v>0</v>
      </c>
      <c r="R132" s="310"/>
      <c r="T132" s="317">
        <v>57327.98</v>
      </c>
      <c r="U132" s="317"/>
      <c r="V132" s="317"/>
      <c r="Y132" s="317">
        <v>57327.98</v>
      </c>
      <c r="Z132" s="317"/>
      <c r="AA132" s="317"/>
      <c r="AB132" s="317"/>
      <c r="AC132" s="317"/>
      <c r="AD132" s="317"/>
      <c r="AF132" s="310">
        <v>0</v>
      </c>
      <c r="AG132" s="310"/>
      <c r="AH132" s="310"/>
      <c r="AI132" s="310"/>
      <c r="AJ132" s="310"/>
      <c r="AK132" s="310"/>
      <c r="AL132" s="310"/>
    </row>
    <row r="133" spans="1:38" ht="11.1" customHeight="1" x14ac:dyDescent="0.25">
      <c r="A133" s="316" t="s">
        <v>435</v>
      </c>
      <c r="B133" s="316"/>
      <c r="C133" s="316"/>
      <c r="M133" s="316" t="s">
        <v>254</v>
      </c>
      <c r="N133" s="316"/>
      <c r="O133" s="316"/>
      <c r="P133" s="316"/>
      <c r="Q133" s="310">
        <v>0</v>
      </c>
      <c r="R133" s="310"/>
      <c r="T133" s="317">
        <v>645.12</v>
      </c>
      <c r="U133" s="317"/>
      <c r="V133" s="317"/>
      <c r="Y133" s="317">
        <v>645.12</v>
      </c>
      <c r="Z133" s="317"/>
      <c r="AA133" s="317"/>
      <c r="AB133" s="317"/>
      <c r="AC133" s="317"/>
      <c r="AD133" s="317"/>
      <c r="AF133" s="310">
        <v>0</v>
      </c>
      <c r="AG133" s="310"/>
      <c r="AH133" s="310"/>
      <c r="AI133" s="310"/>
      <c r="AJ133" s="310"/>
      <c r="AK133" s="310"/>
      <c r="AL133" s="310"/>
    </row>
    <row r="134" spans="1:38" ht="11.1" customHeight="1" x14ac:dyDescent="0.25">
      <c r="A134" s="316" t="s">
        <v>436</v>
      </c>
      <c r="B134" s="316"/>
      <c r="C134" s="316"/>
      <c r="M134" s="316" t="s">
        <v>255</v>
      </c>
      <c r="N134" s="316"/>
      <c r="O134" s="316"/>
      <c r="P134" s="316"/>
      <c r="Q134" s="310">
        <v>0</v>
      </c>
      <c r="R134" s="310"/>
      <c r="T134" s="317">
        <v>24.76</v>
      </c>
      <c r="U134" s="317"/>
      <c r="V134" s="317"/>
      <c r="Y134" s="317">
        <v>24.76</v>
      </c>
      <c r="Z134" s="317"/>
      <c r="AA134" s="317"/>
      <c r="AB134" s="317"/>
      <c r="AC134" s="317"/>
      <c r="AD134" s="317"/>
      <c r="AF134" s="310">
        <v>0</v>
      </c>
      <c r="AG134" s="310"/>
      <c r="AH134" s="310"/>
      <c r="AI134" s="310"/>
      <c r="AJ134" s="310"/>
      <c r="AK134" s="310"/>
      <c r="AL134" s="310"/>
    </row>
    <row r="135" spans="1:38" ht="11.1" customHeight="1" x14ac:dyDescent="0.25">
      <c r="A135" s="316" t="s">
        <v>1568</v>
      </c>
      <c r="B135" s="316"/>
      <c r="C135" s="316"/>
      <c r="M135" s="316" t="s">
        <v>1569</v>
      </c>
      <c r="N135" s="316"/>
      <c r="O135" s="316"/>
      <c r="P135" s="316"/>
      <c r="Q135" s="310">
        <v>0</v>
      </c>
      <c r="R135" s="310"/>
      <c r="T135" s="317">
        <v>20834.7</v>
      </c>
      <c r="U135" s="317"/>
      <c r="V135" s="317"/>
      <c r="Y135" s="317">
        <v>20834.7</v>
      </c>
      <c r="Z135" s="317"/>
      <c r="AA135" s="317"/>
      <c r="AB135" s="317"/>
      <c r="AC135" s="317"/>
      <c r="AD135" s="317"/>
      <c r="AF135" s="310">
        <v>0</v>
      </c>
      <c r="AG135" s="310"/>
      <c r="AH135" s="310"/>
      <c r="AI135" s="310"/>
      <c r="AJ135" s="310"/>
      <c r="AK135" s="310"/>
      <c r="AL135" s="310"/>
    </row>
    <row r="136" spans="1:38" ht="11.1" customHeight="1" x14ac:dyDescent="0.25">
      <c r="A136" s="316" t="s">
        <v>437</v>
      </c>
      <c r="B136" s="316"/>
      <c r="C136" s="316"/>
      <c r="M136" s="316" t="s">
        <v>256</v>
      </c>
      <c r="N136" s="316"/>
      <c r="O136" s="316"/>
      <c r="P136" s="316"/>
      <c r="Q136" s="310">
        <v>0</v>
      </c>
      <c r="R136" s="310"/>
      <c r="T136" s="317">
        <v>1953.33</v>
      </c>
      <c r="U136" s="317"/>
      <c r="V136" s="317"/>
      <c r="Y136" s="317">
        <v>1953.33</v>
      </c>
      <c r="Z136" s="317"/>
      <c r="AA136" s="317"/>
      <c r="AB136" s="317"/>
      <c r="AC136" s="317"/>
      <c r="AD136" s="317"/>
      <c r="AF136" s="310">
        <v>0</v>
      </c>
      <c r="AG136" s="310"/>
      <c r="AH136" s="310"/>
      <c r="AI136" s="310"/>
      <c r="AJ136" s="310"/>
      <c r="AK136" s="310"/>
      <c r="AL136" s="310"/>
    </row>
    <row r="137" spans="1:38" ht="11.1" customHeight="1" x14ac:dyDescent="0.25">
      <c r="A137" s="316" t="s">
        <v>439</v>
      </c>
      <c r="B137" s="316"/>
      <c r="C137" s="316"/>
      <c r="M137" s="316" t="s">
        <v>258</v>
      </c>
      <c r="N137" s="316"/>
      <c r="O137" s="316"/>
      <c r="P137" s="316"/>
      <c r="Q137" s="310">
        <v>0</v>
      </c>
      <c r="R137" s="310"/>
      <c r="T137" s="317">
        <v>441</v>
      </c>
      <c r="U137" s="317"/>
      <c r="V137" s="317"/>
      <c r="Y137" s="317">
        <v>441</v>
      </c>
      <c r="Z137" s="317"/>
      <c r="AA137" s="317"/>
      <c r="AB137" s="317"/>
      <c r="AC137" s="317"/>
      <c r="AD137" s="317"/>
      <c r="AF137" s="310">
        <v>0</v>
      </c>
      <c r="AG137" s="310"/>
      <c r="AH137" s="310"/>
      <c r="AI137" s="310"/>
      <c r="AJ137" s="310"/>
      <c r="AK137" s="310"/>
      <c r="AL137" s="310"/>
    </row>
    <row r="138" spans="1:38" ht="11.1" customHeight="1" x14ac:dyDescent="0.25">
      <c r="A138" s="316" t="s">
        <v>440</v>
      </c>
      <c r="B138" s="316"/>
      <c r="C138" s="316"/>
      <c r="M138" s="316" t="s">
        <v>259</v>
      </c>
      <c r="N138" s="316"/>
      <c r="O138" s="316"/>
      <c r="P138" s="316"/>
      <c r="Q138" s="310">
        <v>0</v>
      </c>
      <c r="R138" s="310"/>
      <c r="T138" s="317">
        <v>73549.16</v>
      </c>
      <c r="U138" s="317"/>
      <c r="V138" s="317"/>
      <c r="Y138" s="317">
        <v>73549.16</v>
      </c>
      <c r="Z138" s="317"/>
      <c r="AA138" s="317"/>
      <c r="AB138" s="317"/>
      <c r="AC138" s="317"/>
      <c r="AD138" s="317"/>
      <c r="AF138" s="310">
        <v>0</v>
      </c>
      <c r="AG138" s="310"/>
      <c r="AH138" s="310"/>
      <c r="AI138" s="310"/>
      <c r="AJ138" s="310"/>
      <c r="AK138" s="310"/>
      <c r="AL138" s="310"/>
    </row>
    <row r="139" spans="1:38" ht="11.1" customHeight="1" x14ac:dyDescent="0.25">
      <c r="A139" s="316" t="s">
        <v>1570</v>
      </c>
      <c r="B139" s="316"/>
      <c r="C139" s="316"/>
      <c r="M139" s="316" t="s">
        <v>1571</v>
      </c>
      <c r="N139" s="316"/>
      <c r="O139" s="316"/>
      <c r="P139" s="316"/>
      <c r="Q139" s="310">
        <v>0</v>
      </c>
      <c r="R139" s="310"/>
      <c r="T139" s="317">
        <v>127.7</v>
      </c>
      <c r="U139" s="317"/>
      <c r="V139" s="317"/>
      <c r="Y139" s="317">
        <v>127.7</v>
      </c>
      <c r="Z139" s="317"/>
      <c r="AA139" s="317"/>
      <c r="AB139" s="317"/>
      <c r="AC139" s="317"/>
      <c r="AD139" s="317"/>
      <c r="AF139" s="310">
        <v>0</v>
      </c>
      <c r="AG139" s="310"/>
      <c r="AH139" s="310"/>
      <c r="AI139" s="310"/>
      <c r="AJ139" s="310"/>
      <c r="AK139" s="310"/>
      <c r="AL139" s="310"/>
    </row>
    <row r="140" spans="1:38" ht="11.1" customHeight="1" x14ac:dyDescent="0.25">
      <c r="A140" s="316" t="s">
        <v>446</v>
      </c>
      <c r="B140" s="316"/>
      <c r="C140" s="316"/>
      <c r="M140" s="316" t="s">
        <v>263</v>
      </c>
      <c r="N140" s="316"/>
      <c r="O140" s="316"/>
      <c r="P140" s="316"/>
      <c r="Q140" s="310">
        <v>0</v>
      </c>
      <c r="R140" s="310"/>
      <c r="T140" s="317">
        <v>3528.9</v>
      </c>
      <c r="U140" s="317"/>
      <c r="V140" s="317"/>
      <c r="Y140" s="317">
        <v>3528.9</v>
      </c>
      <c r="Z140" s="317"/>
      <c r="AA140" s="317"/>
      <c r="AB140" s="317"/>
      <c r="AC140" s="317"/>
      <c r="AD140" s="317"/>
      <c r="AF140" s="310">
        <v>0</v>
      </c>
      <c r="AG140" s="310"/>
      <c r="AH140" s="310"/>
      <c r="AI140" s="310"/>
      <c r="AJ140" s="310"/>
      <c r="AK140" s="310"/>
      <c r="AL140" s="310"/>
    </row>
    <row r="141" spans="1:38" ht="11.1" customHeight="1" x14ac:dyDescent="0.25">
      <c r="A141" s="316" t="s">
        <v>1572</v>
      </c>
      <c r="B141" s="316"/>
      <c r="C141" s="316"/>
      <c r="M141" s="316" t="s">
        <v>1573</v>
      </c>
      <c r="N141" s="316"/>
      <c r="O141" s="316"/>
      <c r="P141" s="316"/>
      <c r="Q141" s="310">
        <v>0</v>
      </c>
      <c r="R141" s="310"/>
      <c r="T141" s="317">
        <v>375.02</v>
      </c>
      <c r="U141" s="317"/>
      <c r="V141" s="317"/>
      <c r="Y141" s="317">
        <v>375.02</v>
      </c>
      <c r="Z141" s="317"/>
      <c r="AA141" s="317"/>
      <c r="AB141" s="317"/>
      <c r="AC141" s="317"/>
      <c r="AD141" s="317"/>
      <c r="AF141" s="310">
        <v>0</v>
      </c>
      <c r="AG141" s="310"/>
      <c r="AH141" s="310"/>
      <c r="AI141" s="310"/>
      <c r="AJ141" s="310"/>
      <c r="AK141" s="310"/>
      <c r="AL141" s="310"/>
    </row>
    <row r="142" spans="1:38" ht="11.1" customHeight="1" x14ac:dyDescent="0.25">
      <c r="A142" s="316" t="s">
        <v>450</v>
      </c>
      <c r="B142" s="316"/>
      <c r="C142" s="316"/>
      <c r="M142" s="316" t="s">
        <v>267</v>
      </c>
      <c r="N142" s="316"/>
      <c r="O142" s="316"/>
      <c r="P142" s="316"/>
      <c r="Q142" s="310">
        <v>0</v>
      </c>
      <c r="R142" s="310"/>
      <c r="T142" s="317">
        <v>1.5</v>
      </c>
      <c r="U142" s="317"/>
      <c r="V142" s="317"/>
      <c r="Y142" s="317">
        <v>1.5</v>
      </c>
      <c r="Z142" s="317"/>
      <c r="AA142" s="317"/>
      <c r="AB142" s="317"/>
      <c r="AC142" s="317"/>
      <c r="AD142" s="317"/>
      <c r="AF142" s="310">
        <v>0</v>
      </c>
      <c r="AG142" s="310"/>
      <c r="AH142" s="310"/>
      <c r="AI142" s="310"/>
      <c r="AJ142" s="310"/>
      <c r="AK142" s="310"/>
      <c r="AL142" s="310"/>
    </row>
    <row r="143" spans="1:38" ht="11.1" customHeight="1" x14ac:dyDescent="0.25">
      <c r="A143" s="316" t="s">
        <v>465</v>
      </c>
      <c r="B143" s="316"/>
      <c r="C143" s="316"/>
      <c r="M143" s="316" t="s">
        <v>466</v>
      </c>
      <c r="N143" s="316"/>
      <c r="O143" s="316"/>
      <c r="P143" s="316"/>
      <c r="Q143" s="310">
        <v>-13322.75</v>
      </c>
      <c r="R143" s="310"/>
      <c r="T143" s="317">
        <v>26466.62</v>
      </c>
      <c r="U143" s="317"/>
      <c r="V143" s="317"/>
      <c r="Y143" s="317">
        <v>13143.87</v>
      </c>
      <c r="Z143" s="317"/>
      <c r="AA143" s="317"/>
      <c r="AB143" s="317"/>
      <c r="AC143" s="317"/>
      <c r="AD143" s="317"/>
      <c r="AF143" s="310">
        <v>0</v>
      </c>
      <c r="AG143" s="310"/>
      <c r="AH143" s="310"/>
      <c r="AI143" s="310"/>
      <c r="AJ143" s="310"/>
      <c r="AK143" s="310"/>
      <c r="AL143" s="310"/>
    </row>
    <row r="144" spans="1:38" ht="11.1" customHeight="1" x14ac:dyDescent="0.25">
      <c r="A144" s="316" t="s">
        <v>477</v>
      </c>
      <c r="B144" s="316"/>
      <c r="C144" s="316"/>
      <c r="M144" s="316" t="s">
        <v>478</v>
      </c>
      <c r="N144" s="316"/>
      <c r="O144" s="316"/>
      <c r="P144" s="316"/>
      <c r="Q144" s="310">
        <v>0</v>
      </c>
      <c r="R144" s="310"/>
      <c r="T144" s="317">
        <v>133</v>
      </c>
      <c r="U144" s="317"/>
      <c r="V144" s="317"/>
      <c r="Y144" s="317">
        <v>133</v>
      </c>
      <c r="Z144" s="317"/>
      <c r="AA144" s="317"/>
      <c r="AB144" s="317"/>
      <c r="AC144" s="317"/>
      <c r="AD144" s="317"/>
      <c r="AF144" s="310">
        <v>0</v>
      </c>
      <c r="AG144" s="310"/>
      <c r="AH144" s="310"/>
      <c r="AI144" s="310"/>
      <c r="AJ144" s="310"/>
      <c r="AK144" s="310"/>
      <c r="AL144" s="310"/>
    </row>
    <row r="145" spans="1:38" ht="11.1" customHeight="1" x14ac:dyDescent="0.25">
      <c r="A145" s="316" t="s">
        <v>509</v>
      </c>
      <c r="B145" s="316"/>
      <c r="C145" s="316"/>
      <c r="M145" s="316" t="s">
        <v>510</v>
      </c>
      <c r="N145" s="316"/>
      <c r="O145" s="316"/>
      <c r="P145" s="316"/>
      <c r="Q145" s="310">
        <v>0</v>
      </c>
      <c r="R145" s="310"/>
      <c r="T145" s="317">
        <v>4783.04</v>
      </c>
      <c r="U145" s="317"/>
      <c r="V145" s="317"/>
      <c r="Y145" s="317">
        <v>4783.04</v>
      </c>
      <c r="Z145" s="317"/>
      <c r="AA145" s="317"/>
      <c r="AB145" s="317"/>
      <c r="AC145" s="317"/>
      <c r="AD145" s="317"/>
      <c r="AF145" s="310">
        <v>0</v>
      </c>
      <c r="AG145" s="310"/>
      <c r="AH145" s="310"/>
      <c r="AI145" s="310"/>
      <c r="AJ145" s="310"/>
      <c r="AK145" s="310"/>
      <c r="AL145" s="310"/>
    </row>
    <row r="146" spans="1:38" ht="11.1" customHeight="1" x14ac:dyDescent="0.25">
      <c r="A146" s="316" t="s">
        <v>573</v>
      </c>
      <c r="B146" s="316"/>
      <c r="C146" s="316"/>
      <c r="M146" s="316" t="s">
        <v>574</v>
      </c>
      <c r="N146" s="316"/>
      <c r="O146" s="316"/>
      <c r="P146" s="316"/>
      <c r="Q146" s="310">
        <v>0</v>
      </c>
      <c r="R146" s="310"/>
      <c r="T146" s="317">
        <v>8400</v>
      </c>
      <c r="U146" s="317"/>
      <c r="V146" s="317"/>
      <c r="Y146" s="317">
        <v>8400</v>
      </c>
      <c r="Z146" s="317"/>
      <c r="AA146" s="317"/>
      <c r="AB146" s="317"/>
      <c r="AC146" s="317"/>
      <c r="AD146" s="317"/>
      <c r="AF146" s="310">
        <v>0</v>
      </c>
      <c r="AG146" s="310"/>
      <c r="AH146" s="310"/>
      <c r="AI146" s="310"/>
      <c r="AJ146" s="310"/>
      <c r="AK146" s="310"/>
      <c r="AL146" s="310"/>
    </row>
    <row r="147" spans="1:38" ht="11.1" customHeight="1" x14ac:dyDescent="0.25">
      <c r="A147" s="316" t="s">
        <v>1574</v>
      </c>
      <c r="B147" s="316"/>
      <c r="C147" s="316"/>
      <c r="M147" s="316" t="s">
        <v>1575</v>
      </c>
      <c r="N147" s="316"/>
      <c r="O147" s="316"/>
      <c r="P147" s="316"/>
      <c r="Q147" s="310">
        <v>0</v>
      </c>
      <c r="R147" s="310"/>
      <c r="T147" s="317">
        <v>101397.47</v>
      </c>
      <c r="U147" s="317"/>
      <c r="V147" s="317"/>
      <c r="Y147" s="317">
        <v>101397.47</v>
      </c>
      <c r="Z147" s="317"/>
      <c r="AA147" s="317"/>
      <c r="AB147" s="317"/>
      <c r="AC147" s="317"/>
      <c r="AD147" s="317"/>
      <c r="AF147" s="310">
        <v>0</v>
      </c>
      <c r="AG147" s="310"/>
      <c r="AH147" s="310"/>
      <c r="AI147" s="310"/>
      <c r="AJ147" s="310"/>
      <c r="AK147" s="310"/>
      <c r="AL147" s="310"/>
    </row>
    <row r="148" spans="1:38" ht="11.1" customHeight="1" x14ac:dyDescent="0.25">
      <c r="A148" s="316" t="s">
        <v>583</v>
      </c>
      <c r="B148" s="316"/>
      <c r="C148" s="316"/>
      <c r="M148" s="316" t="s">
        <v>584</v>
      </c>
      <c r="N148" s="316"/>
      <c r="O148" s="316"/>
      <c r="P148" s="316"/>
      <c r="Q148" s="310">
        <v>0</v>
      </c>
      <c r="R148" s="310"/>
      <c r="T148" s="317">
        <v>125.55</v>
      </c>
      <c r="U148" s="317"/>
      <c r="V148" s="317"/>
      <c r="Y148" s="317">
        <v>125.55</v>
      </c>
      <c r="Z148" s="317"/>
      <c r="AA148" s="317"/>
      <c r="AB148" s="317"/>
      <c r="AC148" s="317"/>
      <c r="AD148" s="317"/>
      <c r="AF148" s="310">
        <v>0</v>
      </c>
      <c r="AG148" s="310"/>
      <c r="AH148" s="310"/>
      <c r="AI148" s="310"/>
      <c r="AJ148" s="310"/>
      <c r="AK148" s="310"/>
      <c r="AL148" s="310"/>
    </row>
    <row r="149" spans="1:38" ht="11.1" customHeight="1" x14ac:dyDescent="0.25">
      <c r="A149" s="316" t="s">
        <v>591</v>
      </c>
      <c r="B149" s="316"/>
      <c r="C149" s="316"/>
      <c r="M149" s="316" t="s">
        <v>592</v>
      </c>
      <c r="N149" s="316"/>
      <c r="O149" s="316"/>
      <c r="P149" s="316"/>
      <c r="Q149" s="310">
        <v>0</v>
      </c>
      <c r="R149" s="310"/>
      <c r="T149" s="317">
        <v>35</v>
      </c>
      <c r="U149" s="317"/>
      <c r="V149" s="317"/>
      <c r="Y149" s="317">
        <v>35</v>
      </c>
      <c r="Z149" s="317"/>
      <c r="AA149" s="317"/>
      <c r="AB149" s="317"/>
      <c r="AC149" s="317"/>
      <c r="AD149" s="317"/>
      <c r="AF149" s="310">
        <v>0</v>
      </c>
      <c r="AG149" s="310"/>
      <c r="AH149" s="310"/>
      <c r="AI149" s="310"/>
      <c r="AJ149" s="310"/>
      <c r="AK149" s="310"/>
      <c r="AL149" s="310"/>
    </row>
    <row r="150" spans="1:38" ht="11.1" customHeight="1" x14ac:dyDescent="0.25">
      <c r="A150" s="316" t="s">
        <v>593</v>
      </c>
      <c r="B150" s="316"/>
      <c r="C150" s="316"/>
      <c r="M150" s="316" t="s">
        <v>594</v>
      </c>
      <c r="N150" s="316"/>
      <c r="O150" s="316"/>
      <c r="P150" s="316"/>
      <c r="Q150" s="310">
        <v>0</v>
      </c>
      <c r="R150" s="310"/>
      <c r="T150" s="317">
        <v>435</v>
      </c>
      <c r="U150" s="317"/>
      <c r="V150" s="317"/>
      <c r="Y150" s="317">
        <v>435</v>
      </c>
      <c r="Z150" s="317"/>
      <c r="AA150" s="317"/>
      <c r="AB150" s="317"/>
      <c r="AC150" s="317"/>
      <c r="AD150" s="317"/>
      <c r="AF150" s="310">
        <v>0</v>
      </c>
      <c r="AG150" s="310"/>
      <c r="AH150" s="310"/>
      <c r="AI150" s="310"/>
      <c r="AJ150" s="310"/>
      <c r="AK150" s="310"/>
      <c r="AL150" s="310"/>
    </row>
    <row r="151" spans="1:38" ht="11.1" customHeight="1" x14ac:dyDescent="0.25">
      <c r="A151" s="316" t="s">
        <v>595</v>
      </c>
      <c r="B151" s="316"/>
      <c r="C151" s="316"/>
      <c r="M151" s="316" t="s">
        <v>596</v>
      </c>
      <c r="N151" s="316"/>
      <c r="O151" s="316"/>
      <c r="P151" s="316"/>
      <c r="Q151" s="310">
        <v>0</v>
      </c>
      <c r="R151" s="310"/>
      <c r="T151" s="317">
        <v>9385</v>
      </c>
      <c r="U151" s="317"/>
      <c r="V151" s="317"/>
      <c r="Y151" s="317">
        <v>9385</v>
      </c>
      <c r="Z151" s="317"/>
      <c r="AA151" s="317"/>
      <c r="AB151" s="317"/>
      <c r="AC151" s="317"/>
      <c r="AD151" s="317"/>
      <c r="AF151" s="310">
        <v>0</v>
      </c>
      <c r="AG151" s="310"/>
      <c r="AH151" s="310"/>
      <c r="AI151" s="310"/>
      <c r="AJ151" s="310"/>
      <c r="AK151" s="310"/>
      <c r="AL151" s="310"/>
    </row>
    <row r="152" spans="1:38" ht="11.1" customHeight="1" x14ac:dyDescent="0.25">
      <c r="A152" s="316" t="s">
        <v>1576</v>
      </c>
      <c r="B152" s="316"/>
      <c r="C152" s="316"/>
      <c r="M152" s="316" t="s">
        <v>1577</v>
      </c>
      <c r="N152" s="316"/>
      <c r="O152" s="316"/>
      <c r="P152" s="316"/>
      <c r="Q152" s="310">
        <v>0</v>
      </c>
      <c r="R152" s="310"/>
      <c r="T152" s="317">
        <v>13622</v>
      </c>
      <c r="U152" s="317"/>
      <c r="V152" s="317"/>
      <c r="Y152" s="317">
        <v>13622</v>
      </c>
      <c r="Z152" s="317"/>
      <c r="AA152" s="317"/>
      <c r="AB152" s="317"/>
      <c r="AC152" s="317"/>
      <c r="AD152" s="317"/>
      <c r="AF152" s="310">
        <v>0</v>
      </c>
      <c r="AG152" s="310"/>
      <c r="AH152" s="310"/>
      <c r="AI152" s="310"/>
      <c r="AJ152" s="310"/>
      <c r="AK152" s="310"/>
      <c r="AL152" s="310"/>
    </row>
    <row r="153" spans="1:38" ht="11.1" customHeight="1" x14ac:dyDescent="0.25">
      <c r="A153" s="316" t="s">
        <v>599</v>
      </c>
      <c r="B153" s="316"/>
      <c r="C153" s="316"/>
      <c r="M153" s="316" t="s">
        <v>600</v>
      </c>
      <c r="N153" s="316"/>
      <c r="O153" s="316"/>
      <c r="P153" s="316"/>
      <c r="Q153" s="310">
        <v>-14500</v>
      </c>
      <c r="R153" s="310"/>
      <c r="T153" s="317">
        <v>14500</v>
      </c>
      <c r="U153" s="317"/>
      <c r="V153" s="317"/>
      <c r="Y153" s="317">
        <v>0</v>
      </c>
      <c r="Z153" s="317"/>
      <c r="AA153" s="317"/>
      <c r="AB153" s="317"/>
      <c r="AC153" s="317"/>
      <c r="AD153" s="317"/>
      <c r="AF153" s="310">
        <v>0</v>
      </c>
      <c r="AG153" s="310"/>
      <c r="AH153" s="310"/>
      <c r="AI153" s="310"/>
      <c r="AJ153" s="310"/>
      <c r="AK153" s="310"/>
      <c r="AL153" s="310"/>
    </row>
    <row r="154" spans="1:38" ht="11.1" customHeight="1" x14ac:dyDescent="0.25">
      <c r="A154" s="316" t="s">
        <v>1578</v>
      </c>
      <c r="B154" s="316"/>
      <c r="C154" s="316"/>
      <c r="M154" s="316" t="s">
        <v>1579</v>
      </c>
      <c r="N154" s="316"/>
      <c r="O154" s="316"/>
      <c r="P154" s="316"/>
      <c r="Q154" s="310">
        <v>0</v>
      </c>
      <c r="R154" s="310"/>
      <c r="T154" s="317">
        <v>160.94</v>
      </c>
      <c r="U154" s="317"/>
      <c r="V154" s="317"/>
      <c r="Y154" s="317">
        <v>160.94</v>
      </c>
      <c r="Z154" s="317"/>
      <c r="AA154" s="317"/>
      <c r="AB154" s="317"/>
      <c r="AC154" s="317"/>
      <c r="AD154" s="317"/>
      <c r="AF154" s="310">
        <v>0</v>
      </c>
      <c r="AG154" s="310"/>
      <c r="AH154" s="310"/>
      <c r="AI154" s="310"/>
      <c r="AJ154" s="310"/>
      <c r="AK154" s="310"/>
      <c r="AL154" s="310"/>
    </row>
    <row r="155" spans="1:38" ht="11.1" customHeight="1" x14ac:dyDescent="0.25">
      <c r="A155" s="316" t="s">
        <v>1580</v>
      </c>
      <c r="B155" s="316"/>
      <c r="C155" s="316"/>
      <c r="M155" s="316" t="s">
        <v>1581</v>
      </c>
      <c r="N155" s="316"/>
      <c r="O155" s="316"/>
      <c r="P155" s="316"/>
      <c r="Q155" s="310">
        <v>0</v>
      </c>
      <c r="R155" s="310"/>
      <c r="T155" s="317">
        <v>375.55</v>
      </c>
      <c r="U155" s="317"/>
      <c r="V155" s="317"/>
      <c r="Y155" s="317">
        <v>375.55</v>
      </c>
      <c r="Z155" s="317"/>
      <c r="AA155" s="317"/>
      <c r="AB155" s="317"/>
      <c r="AC155" s="317"/>
      <c r="AD155" s="317"/>
      <c r="AF155" s="310">
        <v>0</v>
      </c>
      <c r="AG155" s="310"/>
      <c r="AH155" s="310"/>
      <c r="AI155" s="310"/>
      <c r="AJ155" s="310"/>
      <c r="AK155" s="310"/>
      <c r="AL155" s="310"/>
    </row>
    <row r="156" spans="1:38" ht="11.1" customHeight="1" x14ac:dyDescent="0.25">
      <c r="A156" s="316" t="s">
        <v>1582</v>
      </c>
      <c r="B156" s="316"/>
      <c r="C156" s="316"/>
      <c r="M156" s="316" t="s">
        <v>1583</v>
      </c>
      <c r="N156" s="316"/>
      <c r="O156" s="316"/>
      <c r="P156" s="316"/>
      <c r="Q156" s="310">
        <v>0</v>
      </c>
      <c r="R156" s="310"/>
      <c r="T156" s="317">
        <v>62225</v>
      </c>
      <c r="U156" s="317"/>
      <c r="V156" s="317"/>
      <c r="Y156" s="317">
        <v>62225</v>
      </c>
      <c r="Z156" s="317"/>
      <c r="AA156" s="317"/>
      <c r="AB156" s="317"/>
      <c r="AC156" s="317"/>
      <c r="AD156" s="317"/>
      <c r="AF156" s="310">
        <v>0</v>
      </c>
      <c r="AG156" s="310"/>
      <c r="AH156" s="310"/>
      <c r="AI156" s="310"/>
      <c r="AJ156" s="310"/>
      <c r="AK156" s="310"/>
      <c r="AL156" s="310"/>
    </row>
    <row r="157" spans="1:38" ht="11.1" customHeight="1" x14ac:dyDescent="0.25">
      <c r="A157" s="316" t="s">
        <v>1584</v>
      </c>
      <c r="B157" s="316"/>
      <c r="C157" s="316"/>
      <c r="M157" s="316" t="s">
        <v>993</v>
      </c>
      <c r="N157" s="316"/>
      <c r="O157" s="316"/>
      <c r="P157" s="316"/>
      <c r="Q157" s="310">
        <v>0</v>
      </c>
      <c r="R157" s="310"/>
      <c r="T157" s="317">
        <v>2384.1999999999998</v>
      </c>
      <c r="U157" s="317"/>
      <c r="V157" s="317"/>
      <c r="Y157" s="317">
        <v>2384.1999999999998</v>
      </c>
      <c r="Z157" s="317"/>
      <c r="AA157" s="317"/>
      <c r="AB157" s="317"/>
      <c r="AC157" s="317"/>
      <c r="AD157" s="317"/>
      <c r="AF157" s="310">
        <v>0</v>
      </c>
      <c r="AG157" s="310"/>
      <c r="AH157" s="310"/>
      <c r="AI157" s="310"/>
      <c r="AJ157" s="310"/>
      <c r="AK157" s="310"/>
      <c r="AL157" s="310"/>
    </row>
    <row r="158" spans="1:38" ht="11.1" customHeight="1" x14ac:dyDescent="0.25">
      <c r="A158" s="316" t="s">
        <v>1585</v>
      </c>
      <c r="B158" s="316"/>
      <c r="C158" s="316"/>
      <c r="M158" s="316" t="s">
        <v>1586</v>
      </c>
      <c r="N158" s="316"/>
      <c r="O158" s="316"/>
      <c r="P158" s="316"/>
      <c r="Q158" s="310">
        <v>0</v>
      </c>
      <c r="R158" s="310"/>
      <c r="T158" s="317">
        <v>7351.4</v>
      </c>
      <c r="U158" s="317"/>
      <c r="V158" s="317"/>
      <c r="Y158" s="317">
        <v>7351.4</v>
      </c>
      <c r="Z158" s="317"/>
      <c r="AA158" s="317"/>
      <c r="AB158" s="317"/>
      <c r="AC158" s="317"/>
      <c r="AD158" s="317"/>
      <c r="AF158" s="310">
        <v>0</v>
      </c>
      <c r="AG158" s="310"/>
      <c r="AH158" s="310"/>
      <c r="AI158" s="310"/>
      <c r="AJ158" s="310"/>
      <c r="AK158" s="310"/>
      <c r="AL158" s="310"/>
    </row>
    <row r="159" spans="1:38" ht="11.1" customHeight="1" x14ac:dyDescent="0.25">
      <c r="A159" s="316" t="s">
        <v>1587</v>
      </c>
      <c r="B159" s="316"/>
      <c r="C159" s="316"/>
      <c r="M159" s="316" t="s">
        <v>1588</v>
      </c>
      <c r="N159" s="316"/>
      <c r="O159" s="316"/>
      <c r="P159" s="316"/>
      <c r="Q159" s="310">
        <v>0</v>
      </c>
      <c r="R159" s="310"/>
      <c r="T159" s="317">
        <v>1734.9</v>
      </c>
      <c r="U159" s="317"/>
      <c r="V159" s="317"/>
      <c r="Y159" s="317">
        <v>1734.9</v>
      </c>
      <c r="Z159" s="317"/>
      <c r="AA159" s="317"/>
      <c r="AB159" s="317"/>
      <c r="AC159" s="317"/>
      <c r="AD159" s="317"/>
      <c r="AF159" s="310">
        <v>0</v>
      </c>
      <c r="AG159" s="310"/>
      <c r="AH159" s="310"/>
      <c r="AI159" s="310"/>
      <c r="AJ159" s="310"/>
      <c r="AK159" s="310"/>
      <c r="AL159" s="310"/>
    </row>
    <row r="160" spans="1:38" ht="11.1" customHeight="1" x14ac:dyDescent="0.25">
      <c r="A160" s="316" t="s">
        <v>1589</v>
      </c>
      <c r="B160" s="316"/>
      <c r="C160" s="316"/>
      <c r="M160" s="316" t="s">
        <v>1590</v>
      </c>
      <c r="N160" s="316"/>
      <c r="O160" s="316"/>
      <c r="P160" s="316"/>
      <c r="Q160" s="310">
        <v>0</v>
      </c>
      <c r="R160" s="310"/>
      <c r="T160" s="317">
        <v>5266.66</v>
      </c>
      <c r="U160" s="317"/>
      <c r="V160" s="317"/>
      <c r="Y160" s="317">
        <v>5266.66</v>
      </c>
      <c r="Z160" s="317"/>
      <c r="AA160" s="317"/>
      <c r="AB160" s="317"/>
      <c r="AC160" s="317"/>
      <c r="AD160" s="317"/>
      <c r="AF160" s="310">
        <v>0</v>
      </c>
      <c r="AG160" s="310"/>
      <c r="AH160" s="310"/>
      <c r="AI160" s="310"/>
      <c r="AJ160" s="310"/>
      <c r="AK160" s="310"/>
      <c r="AL160" s="310"/>
    </row>
    <row r="161" spans="1:38" ht="11.1" customHeight="1" x14ac:dyDescent="0.25">
      <c r="A161" s="316" t="s">
        <v>1591</v>
      </c>
      <c r="B161" s="316"/>
      <c r="C161" s="316"/>
      <c r="M161" s="316" t="s">
        <v>1592</v>
      </c>
      <c r="N161" s="316"/>
      <c r="O161" s="316"/>
      <c r="P161" s="316"/>
      <c r="Q161" s="310">
        <v>0</v>
      </c>
      <c r="R161" s="310"/>
      <c r="T161" s="317">
        <v>475.04</v>
      </c>
      <c r="U161" s="317"/>
      <c r="V161" s="317"/>
      <c r="Y161" s="317">
        <v>475.04</v>
      </c>
      <c r="Z161" s="317"/>
      <c r="AA161" s="317"/>
      <c r="AB161" s="317"/>
      <c r="AC161" s="317"/>
      <c r="AD161" s="317"/>
      <c r="AF161" s="310">
        <v>0</v>
      </c>
      <c r="AG161" s="310"/>
      <c r="AH161" s="310"/>
      <c r="AI161" s="310"/>
      <c r="AJ161" s="310"/>
      <c r="AK161" s="310"/>
      <c r="AL161" s="310"/>
    </row>
    <row r="162" spans="1:38" ht="11.1" customHeight="1" x14ac:dyDescent="0.25">
      <c r="A162" s="316" t="s">
        <v>1593</v>
      </c>
      <c r="B162" s="316"/>
      <c r="C162" s="316"/>
      <c r="M162" s="316" t="s">
        <v>1594</v>
      </c>
      <c r="N162" s="316"/>
      <c r="O162" s="316"/>
      <c r="P162" s="316"/>
      <c r="Q162" s="310">
        <v>0</v>
      </c>
      <c r="R162" s="310"/>
      <c r="T162" s="317">
        <v>20</v>
      </c>
      <c r="U162" s="317"/>
      <c r="V162" s="317"/>
      <c r="Y162" s="317">
        <v>20</v>
      </c>
      <c r="Z162" s="317"/>
      <c r="AA162" s="317"/>
      <c r="AB162" s="317"/>
      <c r="AC162" s="317"/>
      <c r="AD162" s="317"/>
      <c r="AF162" s="310">
        <v>0</v>
      </c>
      <c r="AG162" s="310"/>
      <c r="AH162" s="310"/>
      <c r="AI162" s="310"/>
      <c r="AJ162" s="310"/>
      <c r="AK162" s="310"/>
      <c r="AL162" s="310"/>
    </row>
    <row r="163" spans="1:38" ht="11.1" customHeight="1" x14ac:dyDescent="0.25">
      <c r="A163" s="316" t="s">
        <v>1595</v>
      </c>
      <c r="B163" s="316"/>
      <c r="C163" s="316"/>
      <c r="M163" s="316" t="s">
        <v>1596</v>
      </c>
      <c r="N163" s="316"/>
      <c r="O163" s="316"/>
      <c r="P163" s="316"/>
      <c r="Q163" s="310">
        <v>0</v>
      </c>
      <c r="R163" s="310"/>
      <c r="T163" s="317">
        <v>4275.1000000000004</v>
      </c>
      <c r="U163" s="317"/>
      <c r="V163" s="317"/>
      <c r="Y163" s="317">
        <v>4275.1000000000004</v>
      </c>
      <c r="Z163" s="317"/>
      <c r="AA163" s="317"/>
      <c r="AB163" s="317"/>
      <c r="AC163" s="317"/>
      <c r="AD163" s="317"/>
      <c r="AF163" s="310">
        <v>0</v>
      </c>
      <c r="AG163" s="310"/>
      <c r="AH163" s="310"/>
      <c r="AI163" s="310"/>
      <c r="AJ163" s="310"/>
      <c r="AK163" s="310"/>
      <c r="AL163" s="310"/>
    </row>
    <row r="164" spans="1:38" ht="11.1" customHeight="1" x14ac:dyDescent="0.25">
      <c r="A164" s="316" t="s">
        <v>1597</v>
      </c>
      <c r="B164" s="316"/>
      <c r="C164" s="316"/>
      <c r="M164" s="316" t="s">
        <v>1598</v>
      </c>
      <c r="N164" s="316"/>
      <c r="O164" s="316"/>
      <c r="P164" s="316"/>
      <c r="Q164" s="310">
        <v>0</v>
      </c>
      <c r="R164" s="310"/>
      <c r="T164" s="317">
        <v>16000</v>
      </c>
      <c r="U164" s="317"/>
      <c r="V164" s="317"/>
      <c r="Y164" s="317">
        <v>16000</v>
      </c>
      <c r="Z164" s="317"/>
      <c r="AA164" s="317"/>
      <c r="AB164" s="317"/>
      <c r="AC164" s="317"/>
      <c r="AD164" s="317"/>
      <c r="AF164" s="310">
        <v>0</v>
      </c>
      <c r="AG164" s="310"/>
      <c r="AH164" s="310"/>
      <c r="AI164" s="310"/>
      <c r="AJ164" s="310"/>
      <c r="AK164" s="310"/>
      <c r="AL164" s="310"/>
    </row>
    <row r="165" spans="1:38" ht="11.1" customHeight="1" x14ac:dyDescent="0.25">
      <c r="A165" s="316" t="s">
        <v>1599</v>
      </c>
      <c r="B165" s="316"/>
      <c r="C165" s="316"/>
      <c r="M165" s="316" t="s">
        <v>1600</v>
      </c>
      <c r="N165" s="316"/>
      <c r="O165" s="316"/>
      <c r="P165" s="316"/>
      <c r="Q165" s="310">
        <v>0</v>
      </c>
      <c r="R165" s="310"/>
      <c r="T165" s="317">
        <v>680</v>
      </c>
      <c r="U165" s="317"/>
      <c r="V165" s="317"/>
      <c r="Y165" s="317">
        <v>680</v>
      </c>
      <c r="Z165" s="317"/>
      <c r="AA165" s="317"/>
      <c r="AB165" s="317"/>
      <c r="AC165" s="317"/>
      <c r="AD165" s="317"/>
      <c r="AF165" s="310">
        <v>0</v>
      </c>
      <c r="AG165" s="310"/>
      <c r="AH165" s="310"/>
      <c r="AI165" s="310"/>
      <c r="AJ165" s="310"/>
      <c r="AK165" s="310"/>
      <c r="AL165" s="310"/>
    </row>
    <row r="166" spans="1:38" ht="11.1" customHeight="1" x14ac:dyDescent="0.25">
      <c r="A166" s="316" t="s">
        <v>1601</v>
      </c>
      <c r="B166" s="316"/>
      <c r="C166" s="316"/>
      <c r="M166" s="316" t="s">
        <v>1602</v>
      </c>
      <c r="N166" s="316"/>
      <c r="O166" s="316"/>
      <c r="P166" s="316"/>
      <c r="Q166" s="310">
        <v>0</v>
      </c>
      <c r="R166" s="310"/>
      <c r="T166" s="317">
        <v>787</v>
      </c>
      <c r="U166" s="317"/>
      <c r="V166" s="317"/>
      <c r="Y166" s="317">
        <v>787</v>
      </c>
      <c r="Z166" s="317"/>
      <c r="AA166" s="317"/>
      <c r="AB166" s="317"/>
      <c r="AC166" s="317"/>
      <c r="AD166" s="317"/>
      <c r="AF166" s="310">
        <v>0</v>
      </c>
      <c r="AG166" s="310"/>
      <c r="AH166" s="310"/>
      <c r="AI166" s="310"/>
      <c r="AJ166" s="310"/>
      <c r="AK166" s="310"/>
      <c r="AL166" s="310"/>
    </row>
    <row r="167" spans="1:38" ht="11.1" customHeight="1" x14ac:dyDescent="0.25">
      <c r="A167" s="316" t="s">
        <v>1603</v>
      </c>
      <c r="B167" s="316"/>
      <c r="C167" s="316"/>
      <c r="M167" s="316" t="s">
        <v>1604</v>
      </c>
      <c r="N167" s="316"/>
      <c r="O167" s="316"/>
      <c r="P167" s="316"/>
      <c r="Q167" s="310">
        <v>0</v>
      </c>
      <c r="R167" s="310"/>
      <c r="T167" s="317">
        <v>2358</v>
      </c>
      <c r="U167" s="317"/>
      <c r="V167" s="317"/>
      <c r="Y167" s="317">
        <v>2358</v>
      </c>
      <c r="Z167" s="317"/>
      <c r="AA167" s="317"/>
      <c r="AB167" s="317"/>
      <c r="AC167" s="317"/>
      <c r="AD167" s="317"/>
      <c r="AF167" s="310">
        <v>0</v>
      </c>
      <c r="AG167" s="310"/>
      <c r="AH167" s="310"/>
      <c r="AI167" s="310"/>
      <c r="AJ167" s="310"/>
      <c r="AK167" s="310"/>
      <c r="AL167" s="310"/>
    </row>
    <row r="168" spans="1:38" ht="11.1" customHeight="1" x14ac:dyDescent="0.25">
      <c r="A168" s="316" t="s">
        <v>1605</v>
      </c>
      <c r="B168" s="316"/>
      <c r="C168" s="316"/>
      <c r="M168" s="316" t="s">
        <v>1606</v>
      </c>
      <c r="N168" s="316"/>
      <c r="O168" s="316"/>
      <c r="P168" s="316"/>
      <c r="Q168" s="310">
        <v>0</v>
      </c>
      <c r="R168" s="310"/>
      <c r="T168" s="317">
        <v>4390</v>
      </c>
      <c r="U168" s="317"/>
      <c r="V168" s="317"/>
      <c r="Y168" s="317">
        <v>4390</v>
      </c>
      <c r="Z168" s="317"/>
      <c r="AA168" s="317"/>
      <c r="AB168" s="317"/>
      <c r="AC168" s="317"/>
      <c r="AD168" s="317"/>
      <c r="AF168" s="310">
        <v>0</v>
      </c>
      <c r="AG168" s="310"/>
      <c r="AH168" s="310"/>
      <c r="AI168" s="310"/>
      <c r="AJ168" s="310"/>
      <c r="AK168" s="310"/>
      <c r="AL168" s="310"/>
    </row>
    <row r="169" spans="1:38" ht="11.1" customHeight="1" x14ac:dyDescent="0.25">
      <c r="A169" s="316" t="s">
        <v>1607</v>
      </c>
      <c r="B169" s="316"/>
      <c r="C169" s="316"/>
      <c r="M169" s="316" t="s">
        <v>1608</v>
      </c>
      <c r="N169" s="316"/>
      <c r="O169" s="316"/>
      <c r="P169" s="316"/>
      <c r="Q169" s="310">
        <v>0</v>
      </c>
      <c r="R169" s="310"/>
      <c r="T169" s="317">
        <v>148.5</v>
      </c>
      <c r="U169" s="317"/>
      <c r="V169" s="317"/>
      <c r="Y169" s="317">
        <v>148.5</v>
      </c>
      <c r="Z169" s="317"/>
      <c r="AA169" s="317"/>
      <c r="AB169" s="317"/>
      <c r="AC169" s="317"/>
      <c r="AD169" s="317"/>
      <c r="AF169" s="310">
        <v>0</v>
      </c>
      <c r="AG169" s="310"/>
      <c r="AH169" s="310"/>
      <c r="AI169" s="310"/>
      <c r="AJ169" s="310"/>
      <c r="AK169" s="310"/>
      <c r="AL169" s="310"/>
    </row>
    <row r="170" spans="1:38" ht="11.1" customHeight="1" x14ac:dyDescent="0.25">
      <c r="A170" s="316" t="s">
        <v>1609</v>
      </c>
      <c r="B170" s="316"/>
      <c r="C170" s="316"/>
      <c r="M170" s="316" t="s">
        <v>1610</v>
      </c>
      <c r="N170" s="316"/>
      <c r="O170" s="316"/>
      <c r="P170" s="316"/>
      <c r="Q170" s="310">
        <v>0</v>
      </c>
      <c r="R170" s="310"/>
      <c r="T170" s="317">
        <v>690.22</v>
      </c>
      <c r="U170" s="317"/>
      <c r="V170" s="317"/>
      <c r="Y170" s="317">
        <v>690.22</v>
      </c>
      <c r="Z170" s="317"/>
      <c r="AA170" s="317"/>
      <c r="AB170" s="317"/>
      <c r="AC170" s="317"/>
      <c r="AD170" s="317"/>
      <c r="AF170" s="310">
        <v>0</v>
      </c>
      <c r="AG170" s="310"/>
      <c r="AH170" s="310"/>
      <c r="AI170" s="310"/>
      <c r="AJ170" s="310"/>
      <c r="AK170" s="310"/>
      <c r="AL170" s="310"/>
    </row>
    <row r="171" spans="1:38" ht="11.1" customHeight="1" x14ac:dyDescent="0.25">
      <c r="A171" s="316" t="s">
        <v>1611</v>
      </c>
      <c r="B171" s="316"/>
      <c r="C171" s="316"/>
      <c r="M171" s="316" t="s">
        <v>1612</v>
      </c>
      <c r="N171" s="316"/>
      <c r="O171" s="316"/>
      <c r="P171" s="316"/>
      <c r="Q171" s="310">
        <v>0</v>
      </c>
      <c r="R171" s="310"/>
      <c r="T171" s="317">
        <v>24</v>
      </c>
      <c r="U171" s="317"/>
      <c r="V171" s="317"/>
      <c r="Y171" s="317">
        <v>24</v>
      </c>
      <c r="Z171" s="317"/>
      <c r="AA171" s="317"/>
      <c r="AB171" s="317"/>
      <c r="AC171" s="317"/>
      <c r="AD171" s="317"/>
      <c r="AF171" s="310">
        <v>0</v>
      </c>
      <c r="AG171" s="310"/>
      <c r="AH171" s="310"/>
      <c r="AI171" s="310"/>
      <c r="AJ171" s="310"/>
      <c r="AK171" s="310"/>
      <c r="AL171" s="310"/>
    </row>
    <row r="172" spans="1:38" ht="11.1" customHeight="1" x14ac:dyDescent="0.25">
      <c r="A172" s="316" t="s">
        <v>1613</v>
      </c>
      <c r="B172" s="316"/>
      <c r="C172" s="316"/>
      <c r="M172" s="316" t="s">
        <v>1614</v>
      </c>
      <c r="N172" s="316"/>
      <c r="O172" s="316"/>
      <c r="P172" s="316"/>
      <c r="Q172" s="310">
        <v>0</v>
      </c>
      <c r="R172" s="310"/>
      <c r="T172" s="317">
        <v>39.9</v>
      </c>
      <c r="U172" s="317"/>
      <c r="V172" s="317"/>
      <c r="Y172" s="317">
        <v>39.9</v>
      </c>
      <c r="Z172" s="317"/>
      <c r="AA172" s="317"/>
      <c r="AB172" s="317"/>
      <c r="AC172" s="317"/>
      <c r="AD172" s="317"/>
      <c r="AF172" s="310">
        <v>0</v>
      </c>
      <c r="AG172" s="310"/>
      <c r="AH172" s="310"/>
      <c r="AI172" s="310"/>
      <c r="AJ172" s="310"/>
      <c r="AK172" s="310"/>
      <c r="AL172" s="310"/>
    </row>
    <row r="173" spans="1:38" ht="11.1" customHeight="1" x14ac:dyDescent="0.25">
      <c r="A173" s="316" t="s">
        <v>1615</v>
      </c>
      <c r="B173" s="316"/>
      <c r="C173" s="316"/>
      <c r="M173" s="316" t="s">
        <v>1616</v>
      </c>
      <c r="N173" s="316"/>
      <c r="O173" s="316"/>
      <c r="P173" s="316"/>
      <c r="Q173" s="310">
        <v>0</v>
      </c>
      <c r="R173" s="310"/>
      <c r="T173" s="317">
        <v>91371.38</v>
      </c>
      <c r="U173" s="317"/>
      <c r="V173" s="317"/>
      <c r="Y173" s="317">
        <v>91371.38</v>
      </c>
      <c r="Z173" s="317"/>
      <c r="AA173" s="317"/>
      <c r="AB173" s="317"/>
      <c r="AC173" s="317"/>
      <c r="AD173" s="317"/>
      <c r="AF173" s="310">
        <v>0</v>
      </c>
      <c r="AG173" s="310"/>
      <c r="AH173" s="310"/>
      <c r="AI173" s="310"/>
      <c r="AJ173" s="310"/>
      <c r="AK173" s="310"/>
      <c r="AL173" s="310"/>
    </row>
    <row r="174" spans="1:38" ht="11.1" customHeight="1" x14ac:dyDescent="0.25">
      <c r="A174" s="316" t="s">
        <v>1617</v>
      </c>
      <c r="B174" s="316"/>
      <c r="C174" s="316"/>
      <c r="M174" s="316" t="s">
        <v>1618</v>
      </c>
      <c r="N174" s="316"/>
      <c r="O174" s="316"/>
      <c r="P174" s="316"/>
      <c r="Q174" s="310">
        <v>0</v>
      </c>
      <c r="R174" s="310"/>
      <c r="T174" s="317">
        <v>548.20000000000005</v>
      </c>
      <c r="U174" s="317"/>
      <c r="V174" s="317"/>
      <c r="Y174" s="317">
        <v>548.20000000000005</v>
      </c>
      <c r="Z174" s="317"/>
      <c r="AA174" s="317"/>
      <c r="AB174" s="317"/>
      <c r="AC174" s="317"/>
      <c r="AD174" s="317"/>
      <c r="AF174" s="310">
        <v>0</v>
      </c>
      <c r="AG174" s="310"/>
      <c r="AH174" s="310"/>
      <c r="AI174" s="310"/>
      <c r="AJ174" s="310"/>
      <c r="AK174" s="310"/>
      <c r="AL174" s="310"/>
    </row>
    <row r="175" spans="1:38" ht="11.1" customHeight="1" x14ac:dyDescent="0.25">
      <c r="A175" s="316" t="s">
        <v>1619</v>
      </c>
      <c r="B175" s="316"/>
      <c r="C175" s="316"/>
      <c r="M175" s="316" t="s">
        <v>1620</v>
      </c>
      <c r="N175" s="316"/>
      <c r="O175" s="316"/>
      <c r="P175" s="316"/>
      <c r="Q175" s="310">
        <v>0</v>
      </c>
      <c r="R175" s="310"/>
      <c r="T175" s="317">
        <v>36</v>
      </c>
      <c r="U175" s="317"/>
      <c r="V175" s="317"/>
      <c r="Y175" s="317">
        <v>36</v>
      </c>
      <c r="Z175" s="317"/>
      <c r="AA175" s="317"/>
      <c r="AB175" s="317"/>
      <c r="AC175" s="317"/>
      <c r="AD175" s="317"/>
      <c r="AF175" s="310">
        <v>0</v>
      </c>
      <c r="AG175" s="310"/>
      <c r="AH175" s="310"/>
      <c r="AI175" s="310"/>
      <c r="AJ175" s="310"/>
      <c r="AK175" s="310"/>
      <c r="AL175" s="310"/>
    </row>
    <row r="176" spans="1:38" ht="11.1" customHeight="1" x14ac:dyDescent="0.25">
      <c r="A176" s="316" t="s">
        <v>1621</v>
      </c>
      <c r="B176" s="316"/>
      <c r="C176" s="316"/>
      <c r="M176" s="316" t="s">
        <v>1622</v>
      </c>
      <c r="N176" s="316"/>
      <c r="O176" s="316"/>
      <c r="P176" s="316"/>
      <c r="Q176" s="310">
        <v>0</v>
      </c>
      <c r="R176" s="310"/>
      <c r="T176" s="317">
        <v>9.4499999999999993</v>
      </c>
      <c r="U176" s="317"/>
      <c r="V176" s="317"/>
      <c r="Y176" s="317">
        <v>9.4499999999999993</v>
      </c>
      <c r="Z176" s="317"/>
      <c r="AA176" s="317"/>
      <c r="AB176" s="317"/>
      <c r="AC176" s="317"/>
      <c r="AD176" s="317"/>
      <c r="AF176" s="310">
        <v>0</v>
      </c>
      <c r="AG176" s="310"/>
      <c r="AH176" s="310"/>
      <c r="AI176" s="310"/>
      <c r="AJ176" s="310"/>
      <c r="AK176" s="310"/>
      <c r="AL176" s="310"/>
    </row>
    <row r="177" spans="1:38" ht="11.1" customHeight="1" x14ac:dyDescent="0.25">
      <c r="A177" s="316" t="s">
        <v>1623</v>
      </c>
      <c r="B177" s="316"/>
      <c r="C177" s="316"/>
      <c r="M177" s="316" t="s">
        <v>1624</v>
      </c>
      <c r="N177" s="316"/>
      <c r="O177" s="316"/>
      <c r="P177" s="316"/>
      <c r="Q177" s="310">
        <v>0</v>
      </c>
      <c r="R177" s="310"/>
      <c r="T177" s="317">
        <v>26.7</v>
      </c>
      <c r="U177" s="317"/>
      <c r="V177" s="317"/>
      <c r="Y177" s="317">
        <v>26.7</v>
      </c>
      <c r="Z177" s="317"/>
      <c r="AA177" s="317"/>
      <c r="AB177" s="317"/>
      <c r="AC177" s="317"/>
      <c r="AD177" s="317"/>
      <c r="AF177" s="310">
        <v>0</v>
      </c>
      <c r="AG177" s="310"/>
      <c r="AH177" s="310"/>
      <c r="AI177" s="310"/>
      <c r="AJ177" s="310"/>
      <c r="AK177" s="310"/>
      <c r="AL177" s="310"/>
    </row>
    <row r="178" spans="1:38" ht="11.1" customHeight="1" x14ac:dyDescent="0.25">
      <c r="A178" s="316" t="s">
        <v>1625</v>
      </c>
      <c r="B178" s="316"/>
      <c r="C178" s="316"/>
      <c r="M178" s="316" t="s">
        <v>1626</v>
      </c>
      <c r="N178" s="316"/>
      <c r="O178" s="316"/>
      <c r="P178" s="316"/>
      <c r="Q178" s="310">
        <v>0</v>
      </c>
      <c r="R178" s="310"/>
      <c r="T178" s="317">
        <v>54</v>
      </c>
      <c r="U178" s="317"/>
      <c r="V178" s="317"/>
      <c r="Y178" s="317">
        <v>54</v>
      </c>
      <c r="Z178" s="317"/>
      <c r="AA178" s="317"/>
      <c r="AB178" s="317"/>
      <c r="AC178" s="317"/>
      <c r="AD178" s="317"/>
      <c r="AF178" s="310">
        <v>0</v>
      </c>
      <c r="AG178" s="310"/>
      <c r="AH178" s="310"/>
      <c r="AI178" s="310"/>
      <c r="AJ178" s="310"/>
      <c r="AK178" s="310"/>
      <c r="AL178" s="310"/>
    </row>
    <row r="179" spans="1:38" ht="11.1" customHeight="1" x14ac:dyDescent="0.25">
      <c r="A179" s="316" t="s">
        <v>1627</v>
      </c>
      <c r="B179" s="316"/>
      <c r="C179" s="316"/>
      <c r="M179" s="316" t="s">
        <v>1628</v>
      </c>
      <c r="N179" s="316"/>
      <c r="O179" s="316"/>
      <c r="P179" s="316"/>
      <c r="Q179" s="310">
        <v>0</v>
      </c>
      <c r="R179" s="310"/>
      <c r="T179" s="317">
        <v>115</v>
      </c>
      <c r="U179" s="317"/>
      <c r="V179" s="317"/>
      <c r="Y179" s="317">
        <v>115</v>
      </c>
      <c r="Z179" s="317"/>
      <c r="AA179" s="317"/>
      <c r="AB179" s="317"/>
      <c r="AC179" s="317"/>
      <c r="AD179" s="317"/>
      <c r="AF179" s="310">
        <v>0</v>
      </c>
      <c r="AG179" s="310"/>
      <c r="AH179" s="310"/>
      <c r="AI179" s="310"/>
      <c r="AJ179" s="310"/>
      <c r="AK179" s="310"/>
      <c r="AL179" s="310"/>
    </row>
    <row r="180" spans="1:38" ht="11.1" customHeight="1" x14ac:dyDescent="0.25">
      <c r="A180" s="316" t="s">
        <v>1629</v>
      </c>
      <c r="B180" s="316"/>
      <c r="C180" s="316"/>
      <c r="M180" s="316" t="s">
        <v>1630</v>
      </c>
      <c r="N180" s="316"/>
      <c r="O180" s="316"/>
      <c r="P180" s="316"/>
      <c r="Q180" s="310">
        <v>0</v>
      </c>
      <c r="R180" s="310"/>
      <c r="T180" s="317">
        <v>1223.04</v>
      </c>
      <c r="U180" s="317"/>
      <c r="V180" s="317"/>
      <c r="Y180" s="317">
        <v>1223.04</v>
      </c>
      <c r="Z180" s="317"/>
      <c r="AA180" s="317"/>
      <c r="AB180" s="317"/>
      <c r="AC180" s="317"/>
      <c r="AD180" s="317"/>
      <c r="AF180" s="310">
        <v>0</v>
      </c>
      <c r="AG180" s="310"/>
      <c r="AH180" s="310"/>
      <c r="AI180" s="310"/>
      <c r="AJ180" s="310"/>
      <c r="AK180" s="310"/>
      <c r="AL180" s="310"/>
    </row>
    <row r="181" spans="1:38" ht="11.1" customHeight="1" x14ac:dyDescent="0.25">
      <c r="A181" s="316" t="s">
        <v>1631</v>
      </c>
      <c r="B181" s="316"/>
      <c r="C181" s="316"/>
      <c r="M181" s="316" t="s">
        <v>1530</v>
      </c>
      <c r="N181" s="316"/>
      <c r="O181" s="316"/>
      <c r="P181" s="316"/>
      <c r="Q181" s="310">
        <v>0</v>
      </c>
      <c r="R181" s="310"/>
      <c r="T181" s="317">
        <v>304</v>
      </c>
      <c r="U181" s="317"/>
      <c r="V181" s="317"/>
      <c r="Y181" s="317">
        <v>304</v>
      </c>
      <c r="Z181" s="317"/>
      <c r="AA181" s="317"/>
      <c r="AB181" s="317"/>
      <c r="AC181" s="317"/>
      <c r="AD181" s="317"/>
      <c r="AF181" s="310">
        <v>0</v>
      </c>
      <c r="AG181" s="310"/>
      <c r="AH181" s="310"/>
      <c r="AI181" s="310"/>
      <c r="AJ181" s="310"/>
      <c r="AK181" s="310"/>
      <c r="AL181" s="310"/>
    </row>
    <row r="182" spans="1:38" ht="11.1" customHeight="1" x14ac:dyDescent="0.25">
      <c r="A182" s="316" t="s">
        <v>1632</v>
      </c>
      <c r="B182" s="316"/>
      <c r="C182" s="316"/>
      <c r="M182" s="316" t="s">
        <v>1633</v>
      </c>
      <c r="N182" s="316"/>
      <c r="O182" s="316"/>
      <c r="P182" s="316"/>
      <c r="Q182" s="310">
        <v>0</v>
      </c>
      <c r="R182" s="310"/>
      <c r="T182" s="317">
        <v>6700</v>
      </c>
      <c r="U182" s="317"/>
      <c r="V182" s="317"/>
      <c r="Y182" s="317">
        <v>6700</v>
      </c>
      <c r="Z182" s="317"/>
      <c r="AA182" s="317"/>
      <c r="AB182" s="317"/>
      <c r="AC182" s="317"/>
      <c r="AD182" s="317"/>
      <c r="AF182" s="310">
        <v>0</v>
      </c>
      <c r="AG182" s="310"/>
      <c r="AH182" s="310"/>
      <c r="AI182" s="310"/>
      <c r="AJ182" s="310"/>
      <c r="AK182" s="310"/>
      <c r="AL182" s="310"/>
    </row>
    <row r="183" spans="1:38" ht="11.1" customHeight="1" x14ac:dyDescent="0.25">
      <c r="A183" s="316" t="s">
        <v>1634</v>
      </c>
      <c r="B183" s="316"/>
      <c r="C183" s="316"/>
      <c r="M183" s="316" t="s">
        <v>1635</v>
      </c>
      <c r="N183" s="316"/>
      <c r="O183" s="316"/>
      <c r="P183" s="316"/>
      <c r="Q183" s="310">
        <v>0</v>
      </c>
      <c r="R183" s="310"/>
      <c r="T183" s="317">
        <v>450</v>
      </c>
      <c r="U183" s="317"/>
      <c r="V183" s="317"/>
      <c r="Y183" s="317">
        <v>450</v>
      </c>
      <c r="Z183" s="317"/>
      <c r="AA183" s="317"/>
      <c r="AB183" s="317"/>
      <c r="AC183" s="317"/>
      <c r="AD183" s="317"/>
      <c r="AF183" s="310">
        <v>0</v>
      </c>
      <c r="AG183" s="310"/>
      <c r="AH183" s="310"/>
      <c r="AI183" s="310"/>
      <c r="AJ183" s="310"/>
      <c r="AK183" s="310"/>
      <c r="AL183" s="310"/>
    </row>
    <row r="184" spans="1:38" ht="11.1" customHeight="1" x14ac:dyDescent="0.25">
      <c r="A184" s="316" t="s">
        <v>1636</v>
      </c>
      <c r="B184" s="316"/>
      <c r="C184" s="316"/>
      <c r="M184" s="316" t="s">
        <v>1637</v>
      </c>
      <c r="N184" s="316"/>
      <c r="O184" s="316"/>
      <c r="P184" s="316"/>
      <c r="Q184" s="310">
        <v>0</v>
      </c>
      <c r="R184" s="310"/>
      <c r="T184" s="317">
        <v>115.8</v>
      </c>
      <c r="U184" s="317"/>
      <c r="V184" s="317"/>
      <c r="Y184" s="317">
        <v>115.8</v>
      </c>
      <c r="Z184" s="317"/>
      <c r="AA184" s="317"/>
      <c r="AB184" s="317"/>
      <c r="AC184" s="317"/>
      <c r="AD184" s="317"/>
      <c r="AF184" s="310">
        <v>0</v>
      </c>
      <c r="AG184" s="310"/>
      <c r="AH184" s="310"/>
      <c r="AI184" s="310"/>
      <c r="AJ184" s="310"/>
      <c r="AK184" s="310"/>
      <c r="AL184" s="310"/>
    </row>
    <row r="185" spans="1:38" ht="11.1" customHeight="1" x14ac:dyDescent="0.25">
      <c r="A185" s="316" t="s">
        <v>1638</v>
      </c>
      <c r="B185" s="316"/>
      <c r="C185" s="316"/>
      <c r="M185" s="316" t="s">
        <v>1639</v>
      </c>
      <c r="N185" s="316"/>
      <c r="O185" s="316"/>
      <c r="P185" s="316"/>
      <c r="Q185" s="310">
        <v>0</v>
      </c>
      <c r="R185" s="310"/>
      <c r="T185" s="317">
        <v>440.02</v>
      </c>
      <c r="U185" s="317"/>
      <c r="V185" s="317"/>
      <c r="Y185" s="317">
        <v>440.02</v>
      </c>
      <c r="Z185" s="317"/>
      <c r="AA185" s="317"/>
      <c r="AB185" s="317"/>
      <c r="AC185" s="317"/>
      <c r="AD185" s="317"/>
      <c r="AF185" s="310">
        <v>0</v>
      </c>
      <c r="AG185" s="310"/>
      <c r="AH185" s="310"/>
      <c r="AI185" s="310"/>
      <c r="AJ185" s="310"/>
      <c r="AK185" s="310"/>
      <c r="AL185" s="310"/>
    </row>
    <row r="186" spans="1:38" ht="11.1" customHeight="1" x14ac:dyDescent="0.25">
      <c r="A186" s="316" t="s">
        <v>1640</v>
      </c>
      <c r="B186" s="316"/>
      <c r="C186" s="316"/>
      <c r="M186" s="316" t="s">
        <v>1641</v>
      </c>
      <c r="N186" s="316"/>
      <c r="O186" s="316"/>
      <c r="P186" s="316"/>
      <c r="Q186" s="310">
        <v>0</v>
      </c>
      <c r="R186" s="310"/>
      <c r="T186" s="317">
        <v>358.7</v>
      </c>
      <c r="U186" s="317"/>
      <c r="V186" s="317"/>
      <c r="Y186" s="317">
        <v>358.7</v>
      </c>
      <c r="Z186" s="317"/>
      <c r="AA186" s="317"/>
      <c r="AB186" s="317"/>
      <c r="AC186" s="317"/>
      <c r="AD186" s="317"/>
      <c r="AF186" s="310">
        <v>0</v>
      </c>
      <c r="AG186" s="310"/>
      <c r="AH186" s="310"/>
      <c r="AI186" s="310"/>
      <c r="AJ186" s="310"/>
      <c r="AK186" s="310"/>
      <c r="AL186" s="310"/>
    </row>
    <row r="187" spans="1:38" ht="11.1" customHeight="1" x14ac:dyDescent="0.25">
      <c r="A187" s="316" t="s">
        <v>1642</v>
      </c>
      <c r="B187" s="316"/>
      <c r="C187" s="316"/>
      <c r="M187" s="316" t="s">
        <v>1643</v>
      </c>
      <c r="N187" s="316"/>
      <c r="O187" s="316"/>
      <c r="P187" s="316"/>
      <c r="Q187" s="310">
        <v>0</v>
      </c>
      <c r="R187" s="310"/>
      <c r="T187" s="317">
        <v>102.9</v>
      </c>
      <c r="U187" s="317"/>
      <c r="V187" s="317"/>
      <c r="Y187" s="317">
        <v>102.9</v>
      </c>
      <c r="Z187" s="317"/>
      <c r="AA187" s="317"/>
      <c r="AB187" s="317"/>
      <c r="AC187" s="317"/>
      <c r="AD187" s="317"/>
      <c r="AF187" s="310">
        <v>0</v>
      </c>
      <c r="AG187" s="310"/>
      <c r="AH187" s="310"/>
      <c r="AI187" s="310"/>
      <c r="AJ187" s="310"/>
      <c r="AK187" s="310"/>
      <c r="AL187" s="310"/>
    </row>
    <row r="188" spans="1:38" ht="11.1" customHeight="1" x14ac:dyDescent="0.25">
      <c r="A188" s="316" t="s">
        <v>1644</v>
      </c>
      <c r="B188" s="316"/>
      <c r="C188" s="316"/>
      <c r="M188" s="316" t="s">
        <v>1645</v>
      </c>
      <c r="N188" s="316"/>
      <c r="O188" s="316"/>
      <c r="P188" s="316"/>
      <c r="Q188" s="310">
        <v>0</v>
      </c>
      <c r="R188" s="310"/>
      <c r="T188" s="317">
        <v>32</v>
      </c>
      <c r="U188" s="317"/>
      <c r="V188" s="317"/>
      <c r="Y188" s="317">
        <v>32</v>
      </c>
      <c r="Z188" s="317"/>
      <c r="AA188" s="317"/>
      <c r="AB188" s="317"/>
      <c r="AC188" s="317"/>
      <c r="AD188" s="317"/>
      <c r="AF188" s="310">
        <v>0</v>
      </c>
      <c r="AG188" s="310"/>
      <c r="AH188" s="310"/>
      <c r="AI188" s="310"/>
      <c r="AJ188" s="310"/>
      <c r="AK188" s="310"/>
      <c r="AL188" s="310"/>
    </row>
    <row r="189" spans="1:38" ht="11.1" customHeight="1" x14ac:dyDescent="0.25">
      <c r="A189" s="316" t="s">
        <v>1646</v>
      </c>
      <c r="B189" s="316"/>
      <c r="C189" s="316"/>
      <c r="M189" s="316" t="s">
        <v>1647</v>
      </c>
      <c r="N189" s="316"/>
      <c r="O189" s="316"/>
      <c r="P189" s="316"/>
      <c r="Q189" s="310">
        <v>0</v>
      </c>
      <c r="R189" s="310"/>
      <c r="T189" s="317">
        <v>300</v>
      </c>
      <c r="U189" s="317"/>
      <c r="V189" s="317"/>
      <c r="Y189" s="317">
        <v>300</v>
      </c>
      <c r="Z189" s="317"/>
      <c r="AA189" s="317"/>
      <c r="AB189" s="317"/>
      <c r="AC189" s="317"/>
      <c r="AD189" s="317"/>
      <c r="AF189" s="310">
        <v>0</v>
      </c>
      <c r="AG189" s="310"/>
      <c r="AH189" s="310"/>
      <c r="AI189" s="310"/>
      <c r="AJ189" s="310"/>
      <c r="AK189" s="310"/>
      <c r="AL189" s="310"/>
    </row>
    <row r="190" spans="1:38" ht="11.1" customHeight="1" x14ac:dyDescent="0.25">
      <c r="A190" s="316" t="s">
        <v>1648</v>
      </c>
      <c r="B190" s="316"/>
      <c r="C190" s="316"/>
      <c r="M190" s="316" t="s">
        <v>1649</v>
      </c>
      <c r="N190" s="316"/>
      <c r="O190" s="316"/>
      <c r="P190" s="316"/>
      <c r="Q190" s="310">
        <v>0</v>
      </c>
      <c r="R190" s="310"/>
      <c r="T190" s="317">
        <v>2095</v>
      </c>
      <c r="U190" s="317"/>
      <c r="V190" s="317"/>
      <c r="Y190" s="317">
        <v>2095</v>
      </c>
      <c r="Z190" s="317"/>
      <c r="AA190" s="317"/>
      <c r="AB190" s="317"/>
      <c r="AC190" s="317"/>
      <c r="AD190" s="317"/>
      <c r="AF190" s="310">
        <v>0</v>
      </c>
      <c r="AG190" s="310"/>
      <c r="AH190" s="310"/>
      <c r="AI190" s="310"/>
      <c r="AJ190" s="310"/>
      <c r="AK190" s="310"/>
      <c r="AL190" s="310"/>
    </row>
    <row r="191" spans="1:38" ht="11.1" customHeight="1" x14ac:dyDescent="0.25">
      <c r="A191" s="316" t="s">
        <v>1650</v>
      </c>
      <c r="B191" s="316"/>
      <c r="C191" s="316"/>
      <c r="M191" s="316" t="s">
        <v>1651</v>
      </c>
      <c r="N191" s="316"/>
      <c r="O191" s="316"/>
      <c r="P191" s="316"/>
      <c r="Q191" s="310">
        <v>0</v>
      </c>
      <c r="R191" s="310"/>
      <c r="T191" s="317">
        <v>49.5</v>
      </c>
      <c r="U191" s="317"/>
      <c r="V191" s="317"/>
      <c r="Y191" s="317">
        <v>49.5</v>
      </c>
      <c r="Z191" s="317"/>
      <c r="AA191" s="317"/>
      <c r="AB191" s="317"/>
      <c r="AC191" s="317"/>
      <c r="AD191" s="317"/>
      <c r="AF191" s="310">
        <v>0</v>
      </c>
      <c r="AG191" s="310"/>
      <c r="AH191" s="310"/>
      <c r="AI191" s="310"/>
      <c r="AJ191" s="310"/>
      <c r="AK191" s="310"/>
      <c r="AL191" s="310"/>
    </row>
    <row r="192" spans="1:38" ht="11.1" customHeight="1" x14ac:dyDescent="0.25">
      <c r="A192" s="316" t="s">
        <v>1652</v>
      </c>
      <c r="B192" s="316"/>
      <c r="C192" s="316"/>
      <c r="M192" s="316" t="s">
        <v>995</v>
      </c>
      <c r="N192" s="316"/>
      <c r="O192" s="316"/>
      <c r="P192" s="316"/>
      <c r="Q192" s="310">
        <v>0</v>
      </c>
      <c r="R192" s="310"/>
      <c r="T192" s="317">
        <v>232.28</v>
      </c>
      <c r="U192" s="317"/>
      <c r="V192" s="317"/>
      <c r="Y192" s="317">
        <v>232.28</v>
      </c>
      <c r="Z192" s="317"/>
      <c r="AA192" s="317"/>
      <c r="AB192" s="317"/>
      <c r="AC192" s="317"/>
      <c r="AD192" s="317"/>
      <c r="AF192" s="310">
        <v>0</v>
      </c>
      <c r="AG192" s="310"/>
      <c r="AH192" s="310"/>
      <c r="AI192" s="310"/>
      <c r="AJ192" s="310"/>
      <c r="AK192" s="310"/>
      <c r="AL192" s="310"/>
    </row>
    <row r="193" spans="1:38" ht="11.1" customHeight="1" x14ac:dyDescent="0.25">
      <c r="A193" s="316" t="s">
        <v>1653</v>
      </c>
      <c r="B193" s="316"/>
      <c r="C193" s="316"/>
      <c r="M193" s="316" t="s">
        <v>997</v>
      </c>
      <c r="N193" s="316"/>
      <c r="O193" s="316"/>
      <c r="P193" s="316"/>
      <c r="Q193" s="310">
        <v>0</v>
      </c>
      <c r="R193" s="310"/>
      <c r="T193" s="317">
        <v>475</v>
      </c>
      <c r="U193" s="317"/>
      <c r="V193" s="317"/>
      <c r="Y193" s="317">
        <v>475</v>
      </c>
      <c r="Z193" s="317"/>
      <c r="AA193" s="317"/>
      <c r="AB193" s="317"/>
      <c r="AC193" s="317"/>
      <c r="AD193" s="317"/>
      <c r="AF193" s="310">
        <v>0</v>
      </c>
      <c r="AG193" s="310"/>
      <c r="AH193" s="310"/>
      <c r="AI193" s="310"/>
      <c r="AJ193" s="310"/>
      <c r="AK193" s="310"/>
      <c r="AL193" s="310"/>
    </row>
    <row r="194" spans="1:38" ht="11.1" customHeight="1" x14ac:dyDescent="0.25">
      <c r="A194" s="316" t="s">
        <v>1654</v>
      </c>
      <c r="B194" s="316"/>
      <c r="C194" s="316"/>
      <c r="M194" s="316" t="s">
        <v>1655</v>
      </c>
      <c r="N194" s="316"/>
      <c r="O194" s="316"/>
      <c r="P194" s="316"/>
      <c r="Q194" s="310">
        <v>0</v>
      </c>
      <c r="R194" s="310"/>
      <c r="T194" s="317">
        <v>343.5</v>
      </c>
      <c r="U194" s="317"/>
      <c r="V194" s="317"/>
      <c r="Y194" s="317">
        <v>343.5</v>
      </c>
      <c r="Z194" s="317"/>
      <c r="AA194" s="317"/>
      <c r="AB194" s="317"/>
      <c r="AC194" s="317"/>
      <c r="AD194" s="317"/>
      <c r="AF194" s="310">
        <v>0</v>
      </c>
      <c r="AG194" s="310"/>
      <c r="AH194" s="310"/>
      <c r="AI194" s="310"/>
      <c r="AJ194" s="310"/>
      <c r="AK194" s="310"/>
      <c r="AL194" s="310"/>
    </row>
    <row r="195" spans="1:38" ht="11.1" customHeight="1" x14ac:dyDescent="0.25">
      <c r="A195" s="316" t="s">
        <v>1656</v>
      </c>
      <c r="B195" s="316"/>
      <c r="C195" s="316"/>
      <c r="M195" s="316" t="s">
        <v>1657</v>
      </c>
      <c r="N195" s="316"/>
      <c r="O195" s="316"/>
      <c r="P195" s="316"/>
      <c r="Q195" s="310">
        <v>0</v>
      </c>
      <c r="R195" s="310"/>
      <c r="T195" s="317">
        <v>2750</v>
      </c>
      <c r="U195" s="317"/>
      <c r="V195" s="317"/>
      <c r="Y195" s="317">
        <v>2750</v>
      </c>
      <c r="Z195" s="317"/>
      <c r="AA195" s="317"/>
      <c r="AB195" s="317"/>
      <c r="AC195" s="317"/>
      <c r="AD195" s="317"/>
      <c r="AF195" s="310">
        <v>0</v>
      </c>
      <c r="AG195" s="310"/>
      <c r="AH195" s="310"/>
      <c r="AI195" s="310"/>
      <c r="AJ195" s="310"/>
      <c r="AK195" s="310"/>
      <c r="AL195" s="310"/>
    </row>
    <row r="196" spans="1:38" ht="11.1" customHeight="1" x14ac:dyDescent="0.25">
      <c r="A196" s="316" t="s">
        <v>1658</v>
      </c>
      <c r="B196" s="316"/>
      <c r="C196" s="316"/>
      <c r="M196" s="316" t="s">
        <v>1001</v>
      </c>
      <c r="N196" s="316"/>
      <c r="O196" s="316"/>
      <c r="P196" s="316"/>
      <c r="Q196" s="310">
        <v>0</v>
      </c>
      <c r="R196" s="310"/>
      <c r="T196" s="317">
        <v>15198.57</v>
      </c>
      <c r="U196" s="317"/>
      <c r="V196" s="317"/>
      <c r="Y196" s="317">
        <v>15198.57</v>
      </c>
      <c r="Z196" s="317"/>
      <c r="AA196" s="317"/>
      <c r="AB196" s="317"/>
      <c r="AC196" s="317"/>
      <c r="AD196" s="317"/>
      <c r="AF196" s="310">
        <v>0</v>
      </c>
      <c r="AG196" s="310"/>
      <c r="AH196" s="310"/>
      <c r="AI196" s="310"/>
      <c r="AJ196" s="310"/>
      <c r="AK196" s="310"/>
      <c r="AL196" s="310"/>
    </row>
    <row r="197" spans="1:38" ht="11.1" customHeight="1" x14ac:dyDescent="0.25">
      <c r="A197" s="316" t="s">
        <v>1659</v>
      </c>
      <c r="B197" s="316"/>
      <c r="C197" s="316"/>
      <c r="M197" s="316" t="s">
        <v>1660</v>
      </c>
      <c r="N197" s="316"/>
      <c r="O197" s="316"/>
      <c r="P197" s="316"/>
      <c r="Q197" s="310">
        <v>0</v>
      </c>
      <c r="R197" s="310"/>
      <c r="T197" s="317">
        <v>280</v>
      </c>
      <c r="U197" s="317"/>
      <c r="V197" s="317"/>
      <c r="Y197" s="317">
        <v>280</v>
      </c>
      <c r="Z197" s="317"/>
      <c r="AA197" s="317"/>
      <c r="AB197" s="317"/>
      <c r="AC197" s="317"/>
      <c r="AD197" s="317"/>
      <c r="AF197" s="310">
        <v>0</v>
      </c>
      <c r="AG197" s="310"/>
      <c r="AH197" s="310"/>
      <c r="AI197" s="310"/>
      <c r="AJ197" s="310"/>
      <c r="AK197" s="310"/>
      <c r="AL197" s="310"/>
    </row>
    <row r="198" spans="1:38" ht="11.1" customHeight="1" x14ac:dyDescent="0.25">
      <c r="A198" s="316" t="s">
        <v>1661</v>
      </c>
      <c r="B198" s="316"/>
      <c r="C198" s="316"/>
      <c r="M198" s="316" t="s">
        <v>1662</v>
      </c>
      <c r="N198" s="316"/>
      <c r="O198" s="316"/>
      <c r="P198" s="316"/>
      <c r="Q198" s="310">
        <v>0</v>
      </c>
      <c r="R198" s="310"/>
      <c r="T198" s="317">
        <v>60</v>
      </c>
      <c r="U198" s="317"/>
      <c r="V198" s="317"/>
      <c r="Y198" s="317">
        <v>60</v>
      </c>
      <c r="Z198" s="317"/>
      <c r="AA198" s="317"/>
      <c r="AB198" s="317"/>
      <c r="AC198" s="317"/>
      <c r="AD198" s="317"/>
      <c r="AF198" s="310">
        <v>0</v>
      </c>
      <c r="AG198" s="310"/>
      <c r="AH198" s="310"/>
      <c r="AI198" s="310"/>
      <c r="AJ198" s="310"/>
      <c r="AK198" s="310"/>
      <c r="AL198" s="310"/>
    </row>
    <row r="199" spans="1:38" ht="11.1" customHeight="1" x14ac:dyDescent="0.25">
      <c r="A199" s="316" t="s">
        <v>1663</v>
      </c>
      <c r="B199" s="316"/>
      <c r="C199" s="316"/>
      <c r="M199" s="316" t="s">
        <v>1664</v>
      </c>
      <c r="N199" s="316"/>
      <c r="O199" s="316"/>
      <c r="P199" s="316"/>
      <c r="Q199" s="310">
        <v>0</v>
      </c>
      <c r="R199" s="310"/>
      <c r="T199" s="317">
        <v>13.6</v>
      </c>
      <c r="U199" s="317"/>
      <c r="V199" s="317"/>
      <c r="Y199" s="317">
        <v>13.6</v>
      </c>
      <c r="Z199" s="317"/>
      <c r="AA199" s="317"/>
      <c r="AB199" s="317"/>
      <c r="AC199" s="317"/>
      <c r="AD199" s="317"/>
      <c r="AF199" s="310">
        <v>0</v>
      </c>
      <c r="AG199" s="310"/>
      <c r="AH199" s="310"/>
      <c r="AI199" s="310"/>
      <c r="AJ199" s="310"/>
      <c r="AK199" s="310"/>
      <c r="AL199" s="310"/>
    </row>
    <row r="200" spans="1:38" ht="11.1" customHeight="1" x14ac:dyDescent="0.25">
      <c r="A200" s="316" t="s">
        <v>1665</v>
      </c>
      <c r="B200" s="316"/>
      <c r="C200" s="316"/>
      <c r="M200" s="316" t="s">
        <v>1666</v>
      </c>
      <c r="N200" s="316"/>
      <c r="O200" s="316"/>
      <c r="P200" s="316"/>
      <c r="Q200" s="310">
        <v>0</v>
      </c>
      <c r="R200" s="310"/>
      <c r="T200" s="317">
        <v>5</v>
      </c>
      <c r="U200" s="317"/>
      <c r="V200" s="317"/>
      <c r="Y200" s="317">
        <v>5</v>
      </c>
      <c r="Z200" s="317"/>
      <c r="AA200" s="317"/>
      <c r="AB200" s="317"/>
      <c r="AC200" s="317"/>
      <c r="AD200" s="317"/>
      <c r="AF200" s="310">
        <v>0</v>
      </c>
      <c r="AG200" s="310"/>
      <c r="AH200" s="310"/>
      <c r="AI200" s="310"/>
      <c r="AJ200" s="310"/>
      <c r="AK200" s="310"/>
      <c r="AL200" s="310"/>
    </row>
    <row r="201" spans="1:38" ht="11.1" customHeight="1" x14ac:dyDescent="0.25">
      <c r="A201" s="316" t="s">
        <v>1667</v>
      </c>
      <c r="B201" s="316"/>
      <c r="C201" s="316"/>
      <c r="M201" s="316" t="s">
        <v>1003</v>
      </c>
      <c r="N201" s="316"/>
      <c r="O201" s="316"/>
      <c r="P201" s="316"/>
      <c r="Q201" s="310">
        <v>0</v>
      </c>
      <c r="R201" s="310"/>
      <c r="T201" s="317">
        <v>1860.39</v>
      </c>
      <c r="U201" s="317"/>
      <c r="V201" s="317"/>
      <c r="Y201" s="317">
        <v>1860.39</v>
      </c>
      <c r="Z201" s="317"/>
      <c r="AA201" s="317"/>
      <c r="AB201" s="317"/>
      <c r="AC201" s="317"/>
      <c r="AD201" s="317"/>
      <c r="AF201" s="310">
        <v>0</v>
      </c>
      <c r="AG201" s="310"/>
      <c r="AH201" s="310"/>
      <c r="AI201" s="310"/>
      <c r="AJ201" s="310"/>
      <c r="AK201" s="310"/>
      <c r="AL201" s="310"/>
    </row>
    <row r="202" spans="1:38" ht="11.1" customHeight="1" x14ac:dyDescent="0.25">
      <c r="A202" s="316" t="s">
        <v>1668</v>
      </c>
      <c r="B202" s="316"/>
      <c r="C202" s="316"/>
      <c r="M202" s="316" t="s">
        <v>1005</v>
      </c>
      <c r="N202" s="316"/>
      <c r="O202" s="316"/>
      <c r="P202" s="316"/>
      <c r="Q202" s="310">
        <v>0</v>
      </c>
      <c r="R202" s="310"/>
      <c r="T202" s="317">
        <v>200</v>
      </c>
      <c r="U202" s="317"/>
      <c r="V202" s="317"/>
      <c r="Y202" s="317">
        <v>200</v>
      </c>
      <c r="Z202" s="317"/>
      <c r="AA202" s="317"/>
      <c r="AB202" s="317"/>
      <c r="AC202" s="317"/>
      <c r="AD202" s="317"/>
      <c r="AF202" s="310">
        <v>0</v>
      </c>
      <c r="AG202" s="310"/>
      <c r="AH202" s="310"/>
      <c r="AI202" s="310"/>
      <c r="AJ202" s="310"/>
      <c r="AK202" s="310"/>
      <c r="AL202" s="310"/>
    </row>
    <row r="203" spans="1:38" ht="11.1" customHeight="1" x14ac:dyDescent="0.25">
      <c r="A203" s="316" t="s">
        <v>1669</v>
      </c>
      <c r="B203" s="316"/>
      <c r="C203" s="316"/>
      <c r="M203" s="316" t="s">
        <v>1007</v>
      </c>
      <c r="N203" s="316"/>
      <c r="O203" s="316"/>
      <c r="P203" s="316"/>
      <c r="Q203" s="310">
        <v>0</v>
      </c>
      <c r="R203" s="310"/>
      <c r="T203" s="317">
        <v>32100</v>
      </c>
      <c r="U203" s="317"/>
      <c r="V203" s="317"/>
      <c r="Y203" s="317">
        <v>32100</v>
      </c>
      <c r="Z203" s="317"/>
      <c r="AA203" s="317"/>
      <c r="AB203" s="317"/>
      <c r="AC203" s="317"/>
      <c r="AD203" s="317"/>
      <c r="AF203" s="310">
        <v>0</v>
      </c>
      <c r="AG203" s="310"/>
      <c r="AH203" s="310"/>
      <c r="AI203" s="310"/>
      <c r="AJ203" s="310"/>
      <c r="AK203" s="310"/>
      <c r="AL203" s="310"/>
    </row>
    <row r="204" spans="1:38" ht="11.1" customHeight="1" x14ac:dyDescent="0.25">
      <c r="A204" s="316" t="s">
        <v>1670</v>
      </c>
      <c r="B204" s="316"/>
      <c r="C204" s="316"/>
      <c r="M204" s="316" t="s">
        <v>1009</v>
      </c>
      <c r="N204" s="316"/>
      <c r="O204" s="316"/>
      <c r="P204" s="316"/>
      <c r="Q204" s="310">
        <v>0</v>
      </c>
      <c r="R204" s="310"/>
      <c r="T204" s="317">
        <v>11850</v>
      </c>
      <c r="U204" s="317"/>
      <c r="V204" s="317"/>
      <c r="Y204" s="317">
        <v>11850</v>
      </c>
      <c r="Z204" s="317"/>
      <c r="AA204" s="317"/>
      <c r="AB204" s="317"/>
      <c r="AC204" s="317"/>
      <c r="AD204" s="317"/>
      <c r="AF204" s="310">
        <v>0</v>
      </c>
      <c r="AG204" s="310"/>
      <c r="AH204" s="310"/>
      <c r="AI204" s="310"/>
      <c r="AJ204" s="310"/>
      <c r="AK204" s="310"/>
      <c r="AL204" s="310"/>
    </row>
    <row r="205" spans="1:38" ht="11.1" customHeight="1" x14ac:dyDescent="0.25">
      <c r="A205" s="316" t="s">
        <v>1671</v>
      </c>
      <c r="B205" s="316"/>
      <c r="C205" s="316"/>
      <c r="M205" s="316" t="s">
        <v>1011</v>
      </c>
      <c r="N205" s="316"/>
      <c r="O205" s="316"/>
      <c r="P205" s="316"/>
      <c r="Q205" s="310">
        <v>0</v>
      </c>
      <c r="R205" s="310"/>
      <c r="T205" s="317">
        <v>478.9</v>
      </c>
      <c r="U205" s="317"/>
      <c r="V205" s="317"/>
      <c r="Y205" s="317">
        <v>478.9</v>
      </c>
      <c r="Z205" s="317"/>
      <c r="AA205" s="317"/>
      <c r="AB205" s="317"/>
      <c r="AC205" s="317"/>
      <c r="AD205" s="317"/>
      <c r="AF205" s="310">
        <v>0</v>
      </c>
      <c r="AG205" s="310"/>
      <c r="AH205" s="310"/>
      <c r="AI205" s="310"/>
      <c r="AJ205" s="310"/>
      <c r="AK205" s="310"/>
      <c r="AL205" s="310"/>
    </row>
    <row r="206" spans="1:38" ht="11.1" customHeight="1" x14ac:dyDescent="0.25">
      <c r="A206" s="313" t="s">
        <v>605</v>
      </c>
      <c r="B206" s="313"/>
      <c r="C206" s="313"/>
      <c r="H206" s="313" t="s">
        <v>606</v>
      </c>
      <c r="I206" s="313"/>
      <c r="J206" s="313"/>
      <c r="K206" s="313"/>
      <c r="L206" s="313"/>
      <c r="M206" s="313"/>
      <c r="N206" s="313"/>
      <c r="O206" s="313"/>
      <c r="P206" s="313"/>
      <c r="Q206" s="314">
        <v>-62282.37</v>
      </c>
      <c r="R206" s="314"/>
      <c r="T206" s="315">
        <v>2238930.83</v>
      </c>
      <c r="U206" s="315"/>
      <c r="V206" s="315"/>
      <c r="Y206" s="315">
        <v>2401880.37</v>
      </c>
      <c r="Z206" s="315"/>
      <c r="AA206" s="315"/>
      <c r="AB206" s="315"/>
      <c r="AC206" s="315"/>
      <c r="AD206" s="315"/>
      <c r="AF206" s="314">
        <v>-225231.91</v>
      </c>
      <c r="AG206" s="314"/>
      <c r="AH206" s="314"/>
      <c r="AI206" s="314"/>
      <c r="AJ206" s="314"/>
      <c r="AK206" s="314"/>
      <c r="AL206" s="314"/>
    </row>
    <row r="207" spans="1:38" ht="11.1" customHeight="1" x14ac:dyDescent="0.25">
      <c r="A207" s="313" t="s">
        <v>607</v>
      </c>
      <c r="B207" s="313"/>
      <c r="C207" s="313"/>
      <c r="I207" s="313" t="s">
        <v>150</v>
      </c>
      <c r="J207" s="313"/>
      <c r="K207" s="313"/>
      <c r="L207" s="313"/>
      <c r="M207" s="313"/>
      <c r="N207" s="313"/>
      <c r="O207" s="313"/>
      <c r="P207" s="313"/>
      <c r="Q207" s="314">
        <v>-62282.37</v>
      </c>
      <c r="R207" s="314"/>
      <c r="T207" s="315">
        <v>2238930.83</v>
      </c>
      <c r="U207" s="315"/>
      <c r="V207" s="315"/>
      <c r="Y207" s="315">
        <v>2401880.37</v>
      </c>
      <c r="Z207" s="315"/>
      <c r="AA207" s="315"/>
      <c r="AB207" s="315"/>
      <c r="AC207" s="315"/>
      <c r="AD207" s="315"/>
      <c r="AF207" s="314">
        <v>-225231.91</v>
      </c>
      <c r="AG207" s="314"/>
      <c r="AH207" s="314"/>
      <c r="AI207" s="314"/>
      <c r="AJ207" s="314"/>
      <c r="AK207" s="314"/>
      <c r="AL207" s="314"/>
    </row>
    <row r="208" spans="1:38" ht="11.1" customHeight="1" x14ac:dyDescent="0.25">
      <c r="A208" s="313" t="s">
        <v>608</v>
      </c>
      <c r="B208" s="313"/>
      <c r="C208" s="313"/>
      <c r="J208" s="313" t="s">
        <v>609</v>
      </c>
      <c r="K208" s="313"/>
      <c r="L208" s="313"/>
      <c r="M208" s="313"/>
      <c r="N208" s="313"/>
      <c r="O208" s="313"/>
      <c r="P208" s="313"/>
      <c r="Q208" s="314">
        <v>-12523.39</v>
      </c>
      <c r="R208" s="314"/>
      <c r="T208" s="315">
        <v>1673892.04</v>
      </c>
      <c r="U208" s="315"/>
      <c r="V208" s="315"/>
      <c r="Y208" s="315">
        <v>1719365.42</v>
      </c>
      <c r="Z208" s="315"/>
      <c r="AA208" s="315"/>
      <c r="AB208" s="315"/>
      <c r="AC208" s="315"/>
      <c r="AD208" s="315"/>
      <c r="AF208" s="314">
        <v>-57996.77</v>
      </c>
      <c r="AG208" s="314"/>
      <c r="AH208" s="314"/>
      <c r="AI208" s="314"/>
      <c r="AJ208" s="314"/>
      <c r="AK208" s="314"/>
      <c r="AL208" s="314"/>
    </row>
    <row r="209" spans="1:38" ht="11.1" customHeight="1" x14ac:dyDescent="0.25">
      <c r="A209" s="316" t="s">
        <v>610</v>
      </c>
      <c r="B209" s="316"/>
      <c r="C209" s="316"/>
      <c r="M209" s="316" t="s">
        <v>129</v>
      </c>
      <c r="N209" s="316"/>
      <c r="O209" s="316"/>
      <c r="P209" s="316"/>
      <c r="Q209" s="310">
        <v>0</v>
      </c>
      <c r="R209" s="310"/>
      <c r="T209" s="317">
        <v>970735.54</v>
      </c>
      <c r="U209" s="317"/>
      <c r="V209" s="317"/>
      <c r="Y209" s="317">
        <v>970735.54</v>
      </c>
      <c r="Z209" s="317"/>
      <c r="AA209" s="317"/>
      <c r="AB209" s="317"/>
      <c r="AC209" s="317"/>
      <c r="AD209" s="317"/>
      <c r="AF209" s="310">
        <v>0</v>
      </c>
      <c r="AG209" s="310"/>
      <c r="AH209" s="310"/>
      <c r="AI209" s="310"/>
      <c r="AJ209" s="310"/>
      <c r="AK209" s="310"/>
      <c r="AL209" s="310"/>
    </row>
    <row r="210" spans="1:38" ht="11.1" customHeight="1" x14ac:dyDescent="0.25">
      <c r="A210" s="316" t="s">
        <v>611</v>
      </c>
      <c r="B210" s="316"/>
      <c r="C210" s="316"/>
      <c r="M210" s="316" t="s">
        <v>130</v>
      </c>
      <c r="N210" s="316"/>
      <c r="O210" s="316"/>
      <c r="P210" s="316"/>
      <c r="Q210" s="310">
        <v>-12523.39</v>
      </c>
      <c r="R210" s="310"/>
      <c r="T210" s="317">
        <v>703156.5</v>
      </c>
      <c r="U210" s="317"/>
      <c r="V210" s="317"/>
      <c r="Y210" s="317">
        <v>748629.88</v>
      </c>
      <c r="Z210" s="317"/>
      <c r="AA210" s="317"/>
      <c r="AB210" s="317"/>
      <c r="AC210" s="317"/>
      <c r="AD210" s="317"/>
      <c r="AF210" s="310">
        <v>-57996.77</v>
      </c>
      <c r="AG210" s="310"/>
      <c r="AH210" s="310"/>
      <c r="AI210" s="310"/>
      <c r="AJ210" s="310"/>
      <c r="AK210" s="310"/>
      <c r="AL210" s="310"/>
    </row>
    <row r="211" spans="1:38" ht="11.1" customHeight="1" x14ac:dyDescent="0.25">
      <c r="A211" s="313" t="s">
        <v>612</v>
      </c>
      <c r="B211" s="313"/>
      <c r="C211" s="313"/>
      <c r="J211" s="313" t="s">
        <v>613</v>
      </c>
      <c r="K211" s="313"/>
      <c r="L211" s="313"/>
      <c r="M211" s="313"/>
      <c r="N211" s="313"/>
      <c r="O211" s="313"/>
      <c r="P211" s="313"/>
      <c r="Q211" s="314">
        <v>0</v>
      </c>
      <c r="R211" s="314"/>
      <c r="T211" s="315">
        <v>225544.03</v>
      </c>
      <c r="U211" s="315"/>
      <c r="V211" s="315"/>
      <c r="Y211" s="315">
        <v>225544.03</v>
      </c>
      <c r="Z211" s="315"/>
      <c r="AA211" s="315"/>
      <c r="AB211" s="315"/>
      <c r="AC211" s="315"/>
      <c r="AD211" s="315"/>
      <c r="AF211" s="314">
        <v>0</v>
      </c>
      <c r="AG211" s="314"/>
      <c r="AH211" s="314"/>
      <c r="AI211" s="314"/>
      <c r="AJ211" s="314"/>
      <c r="AK211" s="314"/>
      <c r="AL211" s="314"/>
    </row>
    <row r="212" spans="1:38" ht="11.1" customHeight="1" x14ac:dyDescent="0.25">
      <c r="A212" s="316" t="s">
        <v>614</v>
      </c>
      <c r="B212" s="316"/>
      <c r="C212" s="316"/>
      <c r="M212" s="316" t="s">
        <v>153</v>
      </c>
      <c r="N212" s="316"/>
      <c r="O212" s="316"/>
      <c r="P212" s="316"/>
      <c r="Q212" s="310">
        <v>0</v>
      </c>
      <c r="R212" s="310"/>
      <c r="T212" s="317">
        <v>100555.25</v>
      </c>
      <c r="U212" s="317"/>
      <c r="V212" s="317"/>
      <c r="Y212" s="317">
        <v>100555.25</v>
      </c>
      <c r="Z212" s="317"/>
      <c r="AA212" s="317"/>
      <c r="AB212" s="317"/>
      <c r="AC212" s="317"/>
      <c r="AD212" s="317"/>
      <c r="AF212" s="310">
        <v>0</v>
      </c>
      <c r="AG212" s="310"/>
      <c r="AH212" s="310"/>
      <c r="AI212" s="310"/>
      <c r="AJ212" s="310"/>
      <c r="AK212" s="310"/>
      <c r="AL212" s="310"/>
    </row>
    <row r="213" spans="1:38" ht="11.1" customHeight="1" x14ac:dyDescent="0.25">
      <c r="A213" s="316" t="s">
        <v>1672</v>
      </c>
      <c r="B213" s="316"/>
      <c r="C213" s="316"/>
      <c r="M213" s="316" t="s">
        <v>1021</v>
      </c>
      <c r="N213" s="316"/>
      <c r="O213" s="316"/>
      <c r="P213" s="316"/>
      <c r="Q213" s="310">
        <v>0</v>
      </c>
      <c r="R213" s="310"/>
      <c r="T213" s="317">
        <v>27451.89</v>
      </c>
      <c r="U213" s="317"/>
      <c r="V213" s="317"/>
      <c r="Y213" s="317">
        <v>27451.89</v>
      </c>
      <c r="Z213" s="317"/>
      <c r="AA213" s="317"/>
      <c r="AB213" s="317"/>
      <c r="AC213" s="317"/>
      <c r="AD213" s="317"/>
      <c r="AF213" s="310">
        <v>0</v>
      </c>
      <c r="AG213" s="310"/>
      <c r="AH213" s="310"/>
      <c r="AI213" s="310"/>
      <c r="AJ213" s="310"/>
      <c r="AK213" s="310"/>
      <c r="AL213" s="310"/>
    </row>
    <row r="214" spans="1:38" ht="11.1" customHeight="1" x14ac:dyDescent="0.25">
      <c r="A214" s="316" t="s">
        <v>1673</v>
      </c>
      <c r="B214" s="316"/>
      <c r="C214" s="316"/>
      <c r="M214" s="316" t="s">
        <v>1023</v>
      </c>
      <c r="N214" s="316"/>
      <c r="O214" s="316"/>
      <c r="P214" s="316"/>
      <c r="Q214" s="310">
        <v>0</v>
      </c>
      <c r="R214" s="310"/>
      <c r="T214" s="317">
        <v>4583.79</v>
      </c>
      <c r="U214" s="317"/>
      <c r="V214" s="317"/>
      <c r="Y214" s="317">
        <v>4583.79</v>
      </c>
      <c r="Z214" s="317"/>
      <c r="AA214" s="317"/>
      <c r="AB214" s="317"/>
      <c r="AC214" s="317"/>
      <c r="AD214" s="317"/>
      <c r="AF214" s="310">
        <v>0</v>
      </c>
      <c r="AG214" s="310"/>
      <c r="AH214" s="310"/>
      <c r="AI214" s="310"/>
      <c r="AJ214" s="310"/>
      <c r="AK214" s="310"/>
      <c r="AL214" s="310"/>
    </row>
    <row r="215" spans="1:38" ht="11.1" customHeight="1" x14ac:dyDescent="0.25">
      <c r="A215" s="316" t="s">
        <v>1674</v>
      </c>
      <c r="B215" s="316"/>
      <c r="C215" s="316"/>
      <c r="M215" s="316" t="s">
        <v>1025</v>
      </c>
      <c r="N215" s="316"/>
      <c r="O215" s="316"/>
      <c r="P215" s="316"/>
      <c r="Q215" s="310">
        <v>0</v>
      </c>
      <c r="R215" s="310"/>
      <c r="T215" s="317">
        <v>29919.86</v>
      </c>
      <c r="U215" s="317"/>
      <c r="V215" s="317"/>
      <c r="Y215" s="317">
        <v>92953.1</v>
      </c>
      <c r="Z215" s="317"/>
      <c r="AA215" s="317"/>
      <c r="AB215" s="317"/>
      <c r="AC215" s="317"/>
      <c r="AD215" s="317"/>
      <c r="AF215" s="310">
        <v>-63033.24</v>
      </c>
      <c r="AG215" s="310"/>
      <c r="AH215" s="310"/>
      <c r="AI215" s="310"/>
      <c r="AJ215" s="310"/>
      <c r="AK215" s="310"/>
      <c r="AL215" s="310"/>
    </row>
    <row r="216" spans="1:38" ht="11.1" customHeight="1" x14ac:dyDescent="0.25">
      <c r="A216" s="316" t="s">
        <v>1675</v>
      </c>
      <c r="B216" s="316"/>
      <c r="C216" s="316"/>
      <c r="M216" s="316" t="s">
        <v>1027</v>
      </c>
      <c r="N216" s="316"/>
      <c r="O216" s="316"/>
      <c r="P216" s="316"/>
      <c r="Q216" s="310">
        <v>0</v>
      </c>
      <c r="R216" s="310"/>
      <c r="T216" s="317">
        <v>63033.24</v>
      </c>
      <c r="U216" s="317"/>
      <c r="V216" s="317"/>
      <c r="Y216" s="317">
        <v>0</v>
      </c>
      <c r="Z216" s="317"/>
      <c r="AA216" s="317"/>
      <c r="AB216" s="317"/>
      <c r="AC216" s="317"/>
      <c r="AD216" s="317"/>
      <c r="AF216" s="310">
        <v>63033.24</v>
      </c>
      <c r="AG216" s="310"/>
      <c r="AH216" s="310"/>
      <c r="AI216" s="310"/>
      <c r="AJ216" s="310"/>
      <c r="AK216" s="310"/>
      <c r="AL216" s="310"/>
    </row>
    <row r="217" spans="1:38" ht="11.1" customHeight="1" x14ac:dyDescent="0.25">
      <c r="A217" s="313" t="s">
        <v>615</v>
      </c>
      <c r="B217" s="313"/>
      <c r="C217" s="313"/>
      <c r="J217" s="313" t="s">
        <v>131</v>
      </c>
      <c r="K217" s="313"/>
      <c r="L217" s="313"/>
      <c r="M217" s="313"/>
      <c r="N217" s="313"/>
      <c r="O217" s="313"/>
      <c r="P217" s="313"/>
      <c r="Q217" s="314">
        <v>-35754.730000000003</v>
      </c>
      <c r="R217" s="314"/>
      <c r="T217" s="315">
        <v>124191.3</v>
      </c>
      <c r="U217" s="315"/>
      <c r="V217" s="315"/>
      <c r="Y217" s="315">
        <v>218465.78</v>
      </c>
      <c r="Z217" s="315"/>
      <c r="AA217" s="315"/>
      <c r="AB217" s="315"/>
      <c r="AC217" s="315"/>
      <c r="AD217" s="315"/>
      <c r="AF217" s="314">
        <v>-130029.21</v>
      </c>
      <c r="AG217" s="314"/>
      <c r="AH217" s="314"/>
      <c r="AI217" s="314"/>
      <c r="AJ217" s="314"/>
      <c r="AK217" s="314"/>
      <c r="AL217" s="314"/>
    </row>
    <row r="218" spans="1:38" ht="11.1" customHeight="1" x14ac:dyDescent="0.25">
      <c r="A218" s="316" t="s">
        <v>616</v>
      </c>
      <c r="B218" s="316"/>
      <c r="C218" s="316"/>
      <c r="M218" s="316" t="s">
        <v>132</v>
      </c>
      <c r="N218" s="316"/>
      <c r="O218" s="316"/>
      <c r="P218" s="316"/>
      <c r="Q218" s="310">
        <v>-94453.29</v>
      </c>
      <c r="R218" s="310"/>
      <c r="T218" s="317">
        <v>0</v>
      </c>
      <c r="U218" s="317"/>
      <c r="V218" s="317"/>
      <c r="Y218" s="317">
        <v>6675.55</v>
      </c>
      <c r="Z218" s="317"/>
      <c r="AA218" s="317"/>
      <c r="AB218" s="317"/>
      <c r="AC218" s="317"/>
      <c r="AD218" s="317"/>
      <c r="AF218" s="310">
        <v>-101128.84</v>
      </c>
      <c r="AG218" s="310"/>
      <c r="AH218" s="310"/>
      <c r="AI218" s="310"/>
      <c r="AJ218" s="310"/>
      <c r="AK218" s="310"/>
      <c r="AL218" s="310"/>
    </row>
    <row r="219" spans="1:38" ht="11.1" customHeight="1" x14ac:dyDescent="0.25">
      <c r="A219" s="316" t="s">
        <v>617</v>
      </c>
      <c r="B219" s="316"/>
      <c r="C219" s="316"/>
      <c r="M219" s="316" t="s">
        <v>133</v>
      </c>
      <c r="N219" s="316"/>
      <c r="O219" s="316"/>
      <c r="P219" s="316"/>
      <c r="Q219" s="310">
        <v>74220.95</v>
      </c>
      <c r="R219" s="310"/>
      <c r="T219" s="317">
        <v>16172.14</v>
      </c>
      <c r="U219" s="317"/>
      <c r="V219" s="317"/>
      <c r="Y219" s="317">
        <v>0</v>
      </c>
      <c r="Z219" s="317"/>
      <c r="AA219" s="317"/>
      <c r="AB219" s="317"/>
      <c r="AC219" s="317"/>
      <c r="AD219" s="317"/>
      <c r="AF219" s="310">
        <v>90393.09</v>
      </c>
      <c r="AG219" s="310"/>
      <c r="AH219" s="310"/>
      <c r="AI219" s="310"/>
      <c r="AJ219" s="310"/>
      <c r="AK219" s="310"/>
      <c r="AL219" s="310"/>
    </row>
    <row r="220" spans="1:38" ht="11.1" customHeight="1" x14ac:dyDescent="0.25">
      <c r="A220" s="316" t="s">
        <v>1676</v>
      </c>
      <c r="B220" s="316"/>
      <c r="C220" s="316"/>
      <c r="M220" s="316" t="s">
        <v>134</v>
      </c>
      <c r="N220" s="316"/>
      <c r="O220" s="316"/>
      <c r="P220" s="316"/>
      <c r="Q220" s="310">
        <v>0</v>
      </c>
      <c r="R220" s="310"/>
      <c r="T220" s="317">
        <v>2543.63</v>
      </c>
      <c r="U220" s="317"/>
      <c r="V220" s="317"/>
      <c r="Y220" s="317">
        <v>0</v>
      </c>
      <c r="Z220" s="317"/>
      <c r="AA220" s="317"/>
      <c r="AB220" s="317"/>
      <c r="AC220" s="317"/>
      <c r="AD220" s="317"/>
      <c r="AF220" s="310">
        <v>2543.63</v>
      </c>
      <c r="AG220" s="310"/>
      <c r="AH220" s="310"/>
      <c r="AI220" s="310"/>
      <c r="AJ220" s="310"/>
      <c r="AK220" s="310"/>
      <c r="AL220" s="310"/>
    </row>
    <row r="221" spans="1:38" ht="11.1" customHeight="1" x14ac:dyDescent="0.25">
      <c r="A221" s="316" t="s">
        <v>1677</v>
      </c>
      <c r="B221" s="316"/>
      <c r="C221" s="316"/>
      <c r="M221" s="316" t="s">
        <v>135</v>
      </c>
      <c r="N221" s="316"/>
      <c r="O221" s="316"/>
      <c r="P221" s="316"/>
      <c r="Q221" s="310">
        <v>0</v>
      </c>
      <c r="R221" s="310"/>
      <c r="T221" s="317">
        <v>18378.46</v>
      </c>
      <c r="U221" s="317"/>
      <c r="V221" s="317"/>
      <c r="Y221" s="317">
        <v>0</v>
      </c>
      <c r="Z221" s="317"/>
      <c r="AA221" s="317"/>
      <c r="AB221" s="317"/>
      <c r="AC221" s="317"/>
      <c r="AD221" s="317"/>
      <c r="AF221" s="310">
        <v>18378.46</v>
      </c>
      <c r="AG221" s="310"/>
      <c r="AH221" s="310"/>
      <c r="AI221" s="310"/>
      <c r="AJ221" s="310"/>
      <c r="AK221" s="310"/>
      <c r="AL221" s="310"/>
    </row>
    <row r="222" spans="1:38" ht="11.1" customHeight="1" x14ac:dyDescent="0.25">
      <c r="A222" s="316" t="s">
        <v>618</v>
      </c>
      <c r="B222" s="316"/>
      <c r="C222" s="316"/>
      <c r="M222" s="316" t="s">
        <v>151</v>
      </c>
      <c r="N222" s="316"/>
      <c r="O222" s="316"/>
      <c r="P222" s="316"/>
      <c r="Q222" s="310">
        <v>-10779.44</v>
      </c>
      <c r="R222" s="310"/>
      <c r="T222" s="317">
        <v>49197.279999999999</v>
      </c>
      <c r="U222" s="317"/>
      <c r="V222" s="317"/>
      <c r="Y222" s="317">
        <v>116142.69</v>
      </c>
      <c r="Z222" s="317"/>
      <c r="AA222" s="317"/>
      <c r="AB222" s="317"/>
      <c r="AC222" s="317"/>
      <c r="AD222" s="317"/>
      <c r="AF222" s="310">
        <v>-77724.850000000006</v>
      </c>
      <c r="AG222" s="310"/>
      <c r="AH222" s="310"/>
      <c r="AI222" s="310"/>
      <c r="AJ222" s="310"/>
      <c r="AK222" s="310"/>
      <c r="AL222" s="310"/>
    </row>
    <row r="223" spans="1:38" ht="11.1" customHeight="1" x14ac:dyDescent="0.25">
      <c r="A223" s="316" t="s">
        <v>619</v>
      </c>
      <c r="B223" s="316"/>
      <c r="C223" s="316"/>
      <c r="M223" s="316" t="s">
        <v>152</v>
      </c>
      <c r="N223" s="316"/>
      <c r="O223" s="316"/>
      <c r="P223" s="316"/>
      <c r="Q223" s="310">
        <v>-3593.15</v>
      </c>
      <c r="R223" s="310"/>
      <c r="T223" s="317">
        <v>16454.349999999999</v>
      </c>
      <c r="U223" s="317"/>
      <c r="V223" s="317"/>
      <c r="Y223" s="317">
        <v>38769.480000000003</v>
      </c>
      <c r="Z223" s="317"/>
      <c r="AA223" s="317"/>
      <c r="AB223" s="317"/>
      <c r="AC223" s="317"/>
      <c r="AD223" s="317"/>
      <c r="AF223" s="310">
        <v>-25908.28</v>
      </c>
      <c r="AG223" s="310"/>
      <c r="AH223" s="310"/>
      <c r="AI223" s="310"/>
      <c r="AJ223" s="310"/>
      <c r="AK223" s="310"/>
      <c r="AL223" s="310"/>
    </row>
    <row r="224" spans="1:38" ht="11.1" customHeight="1" x14ac:dyDescent="0.25">
      <c r="A224" s="316" t="s">
        <v>620</v>
      </c>
      <c r="B224" s="316"/>
      <c r="C224" s="316"/>
      <c r="M224" s="316" t="s">
        <v>154</v>
      </c>
      <c r="N224" s="316"/>
      <c r="O224" s="316"/>
      <c r="P224" s="316"/>
      <c r="Q224" s="310">
        <v>-1149.8</v>
      </c>
      <c r="R224" s="310"/>
      <c r="T224" s="317">
        <v>4860.1499999999996</v>
      </c>
      <c r="U224" s="317"/>
      <c r="V224" s="317"/>
      <c r="Y224" s="317">
        <v>12000.94</v>
      </c>
      <c r="Z224" s="317"/>
      <c r="AA224" s="317"/>
      <c r="AB224" s="317"/>
      <c r="AC224" s="317"/>
      <c r="AD224" s="317"/>
      <c r="AF224" s="310">
        <v>-8290.59</v>
      </c>
      <c r="AG224" s="310"/>
      <c r="AH224" s="310"/>
      <c r="AI224" s="310"/>
      <c r="AJ224" s="310"/>
      <c r="AK224" s="310"/>
      <c r="AL224" s="310"/>
    </row>
    <row r="225" spans="1:38" ht="11.1" customHeight="1" x14ac:dyDescent="0.25">
      <c r="A225" s="316" t="s">
        <v>1678</v>
      </c>
      <c r="B225" s="316"/>
      <c r="C225" s="316"/>
      <c r="M225" s="316" t="s">
        <v>1039</v>
      </c>
      <c r="N225" s="316"/>
      <c r="O225" s="316"/>
      <c r="P225" s="316"/>
      <c r="Q225" s="310">
        <v>0</v>
      </c>
      <c r="R225" s="310"/>
      <c r="T225" s="317">
        <v>16585.29</v>
      </c>
      <c r="U225" s="317"/>
      <c r="V225" s="317"/>
      <c r="Y225" s="317">
        <v>44877.120000000003</v>
      </c>
      <c r="Z225" s="317"/>
      <c r="AA225" s="317"/>
      <c r="AB225" s="317"/>
      <c r="AC225" s="317"/>
      <c r="AD225" s="317"/>
      <c r="AF225" s="310">
        <v>-28291.83</v>
      </c>
      <c r="AG225" s="310"/>
      <c r="AH225" s="310"/>
      <c r="AI225" s="310"/>
      <c r="AJ225" s="310"/>
      <c r="AK225" s="310"/>
      <c r="AL225" s="310"/>
    </row>
    <row r="226" spans="1:38" ht="11.1" customHeight="1" x14ac:dyDescent="0.25">
      <c r="A226" s="313" t="s">
        <v>621</v>
      </c>
      <c r="B226" s="313"/>
      <c r="C226" s="313"/>
      <c r="J226" s="313" t="s">
        <v>622</v>
      </c>
      <c r="K226" s="313"/>
      <c r="L226" s="313"/>
      <c r="M226" s="313"/>
      <c r="N226" s="313"/>
      <c r="O226" s="313"/>
      <c r="P226" s="313"/>
      <c r="Q226" s="314">
        <v>-14004.25</v>
      </c>
      <c r="R226" s="314"/>
      <c r="T226" s="315">
        <v>154078.72</v>
      </c>
      <c r="U226" s="315"/>
      <c r="V226" s="315"/>
      <c r="Y226" s="315">
        <v>177250.13</v>
      </c>
      <c r="Z226" s="315"/>
      <c r="AA226" s="315"/>
      <c r="AB226" s="315"/>
      <c r="AC226" s="315"/>
      <c r="AD226" s="315"/>
      <c r="AF226" s="314">
        <v>-37175.660000000003</v>
      </c>
      <c r="AG226" s="314"/>
      <c r="AH226" s="314"/>
      <c r="AI226" s="314"/>
      <c r="AJ226" s="314"/>
      <c r="AK226" s="314"/>
      <c r="AL226" s="314"/>
    </row>
    <row r="227" spans="1:38" ht="11.1" customHeight="1" x14ac:dyDescent="0.25">
      <c r="A227" s="316" t="s">
        <v>623</v>
      </c>
      <c r="B227" s="316"/>
      <c r="C227" s="316"/>
      <c r="M227" s="316" t="s">
        <v>136</v>
      </c>
      <c r="N227" s="316"/>
      <c r="O227" s="316"/>
      <c r="P227" s="316"/>
      <c r="Q227" s="310">
        <v>-932.19</v>
      </c>
      <c r="R227" s="310"/>
      <c r="T227" s="317">
        <v>31780.38</v>
      </c>
      <c r="U227" s="317"/>
      <c r="V227" s="317"/>
      <c r="Y227" s="317">
        <v>37344.589999999997</v>
      </c>
      <c r="Z227" s="317"/>
      <c r="AA227" s="317"/>
      <c r="AB227" s="317"/>
      <c r="AC227" s="317"/>
      <c r="AD227" s="317"/>
      <c r="AF227" s="310">
        <v>-6496.4</v>
      </c>
      <c r="AG227" s="310"/>
      <c r="AH227" s="310"/>
      <c r="AI227" s="310"/>
      <c r="AJ227" s="310"/>
      <c r="AK227" s="310"/>
      <c r="AL227" s="310"/>
    </row>
    <row r="228" spans="1:38" ht="11.1" customHeight="1" x14ac:dyDescent="0.25">
      <c r="A228" s="316" t="s">
        <v>624</v>
      </c>
      <c r="B228" s="316"/>
      <c r="C228" s="316"/>
      <c r="M228" s="316" t="s">
        <v>137</v>
      </c>
      <c r="N228" s="316"/>
      <c r="O228" s="316"/>
      <c r="P228" s="316"/>
      <c r="Q228" s="310">
        <v>-13072.06</v>
      </c>
      <c r="R228" s="310"/>
      <c r="T228" s="317">
        <v>122298.34</v>
      </c>
      <c r="U228" s="317"/>
      <c r="V228" s="317"/>
      <c r="Y228" s="317">
        <v>139905.54</v>
      </c>
      <c r="Z228" s="317"/>
      <c r="AA228" s="317"/>
      <c r="AB228" s="317"/>
      <c r="AC228" s="317"/>
      <c r="AD228" s="317"/>
      <c r="AF228" s="310">
        <v>-30679.26</v>
      </c>
      <c r="AG228" s="310"/>
      <c r="AH228" s="310"/>
      <c r="AI228" s="310"/>
      <c r="AJ228" s="310"/>
      <c r="AK228" s="310"/>
      <c r="AL228" s="310"/>
    </row>
    <row r="229" spans="1:38" ht="11.1" customHeight="1" x14ac:dyDescent="0.25">
      <c r="A229" s="313" t="s">
        <v>1679</v>
      </c>
      <c r="B229" s="313"/>
      <c r="C229" s="313"/>
      <c r="J229" s="313" t="s">
        <v>1044</v>
      </c>
      <c r="K229" s="313"/>
      <c r="L229" s="313"/>
      <c r="M229" s="313"/>
      <c r="N229" s="313"/>
      <c r="O229" s="313"/>
      <c r="P229" s="313"/>
      <c r="Q229" s="314">
        <v>0</v>
      </c>
      <c r="R229" s="314"/>
      <c r="T229" s="315">
        <v>45621.52</v>
      </c>
      <c r="U229" s="315"/>
      <c r="V229" s="315"/>
      <c r="Y229" s="315">
        <v>45621.52</v>
      </c>
      <c r="Z229" s="315"/>
      <c r="AA229" s="315"/>
      <c r="AB229" s="315"/>
      <c r="AC229" s="315"/>
      <c r="AD229" s="315"/>
      <c r="AF229" s="314">
        <v>0</v>
      </c>
      <c r="AG229" s="314"/>
      <c r="AH229" s="314"/>
      <c r="AI229" s="314"/>
      <c r="AJ229" s="314"/>
      <c r="AK229" s="314"/>
      <c r="AL229" s="314"/>
    </row>
    <row r="230" spans="1:38" ht="11.1" customHeight="1" x14ac:dyDescent="0.25">
      <c r="A230" s="316" t="s">
        <v>1680</v>
      </c>
      <c r="B230" s="316"/>
      <c r="C230" s="316"/>
      <c r="M230" s="316" t="s">
        <v>1046</v>
      </c>
      <c r="N230" s="316"/>
      <c r="O230" s="316"/>
      <c r="P230" s="316"/>
      <c r="Q230" s="310">
        <v>0</v>
      </c>
      <c r="R230" s="310"/>
      <c r="T230" s="317">
        <v>45621.52</v>
      </c>
      <c r="U230" s="317"/>
      <c r="V230" s="317"/>
      <c r="Y230" s="317">
        <v>45621.52</v>
      </c>
      <c r="Z230" s="317"/>
      <c r="AA230" s="317"/>
      <c r="AB230" s="317"/>
      <c r="AC230" s="317"/>
      <c r="AD230" s="317"/>
      <c r="AF230" s="310">
        <v>0</v>
      </c>
      <c r="AG230" s="310"/>
      <c r="AH230" s="310"/>
      <c r="AI230" s="310"/>
      <c r="AJ230" s="310"/>
      <c r="AK230" s="310"/>
      <c r="AL230" s="310"/>
    </row>
    <row r="231" spans="1:38" ht="11.1" customHeight="1" x14ac:dyDescent="0.25">
      <c r="A231" s="313" t="s">
        <v>1681</v>
      </c>
      <c r="B231" s="313"/>
      <c r="C231" s="313"/>
      <c r="J231" s="313" t="s">
        <v>207</v>
      </c>
      <c r="K231" s="313"/>
      <c r="L231" s="313"/>
      <c r="M231" s="313"/>
      <c r="N231" s="313"/>
      <c r="O231" s="313"/>
      <c r="P231" s="313"/>
      <c r="Q231" s="314">
        <v>0</v>
      </c>
      <c r="R231" s="314"/>
      <c r="T231" s="315">
        <v>15603.22</v>
      </c>
      <c r="U231" s="315"/>
      <c r="V231" s="315"/>
      <c r="Y231" s="315">
        <v>15633.49</v>
      </c>
      <c r="Z231" s="315"/>
      <c r="AA231" s="315"/>
      <c r="AB231" s="315"/>
      <c r="AC231" s="315"/>
      <c r="AD231" s="315"/>
      <c r="AF231" s="314">
        <v>-30.27</v>
      </c>
      <c r="AG231" s="314"/>
      <c r="AH231" s="314"/>
      <c r="AI231" s="314"/>
      <c r="AJ231" s="314"/>
      <c r="AK231" s="314"/>
      <c r="AL231" s="314"/>
    </row>
    <row r="232" spans="1:38" ht="11.1" customHeight="1" x14ac:dyDescent="0.25">
      <c r="A232" s="316" t="s">
        <v>1682</v>
      </c>
      <c r="B232" s="316"/>
      <c r="C232" s="316"/>
      <c r="M232" s="316" t="s">
        <v>1049</v>
      </c>
      <c r="N232" s="316"/>
      <c r="O232" s="316"/>
      <c r="P232" s="316"/>
      <c r="Q232" s="310">
        <v>0</v>
      </c>
      <c r="R232" s="310"/>
      <c r="T232" s="317">
        <v>144.38999999999999</v>
      </c>
      <c r="U232" s="317"/>
      <c r="V232" s="317"/>
      <c r="Y232" s="317">
        <v>174.66</v>
      </c>
      <c r="Z232" s="317"/>
      <c r="AA232" s="317"/>
      <c r="AB232" s="317"/>
      <c r="AC232" s="317"/>
      <c r="AD232" s="317"/>
      <c r="AF232" s="310">
        <v>-30.27</v>
      </c>
      <c r="AG232" s="310"/>
      <c r="AH232" s="310"/>
      <c r="AI232" s="310"/>
      <c r="AJ232" s="310"/>
      <c r="AK232" s="310"/>
      <c r="AL232" s="310"/>
    </row>
    <row r="233" spans="1:38" ht="11.1" customHeight="1" x14ac:dyDescent="0.25">
      <c r="A233" s="316" t="s">
        <v>1683</v>
      </c>
      <c r="B233" s="316"/>
      <c r="C233" s="316"/>
      <c r="M233" s="316" t="s">
        <v>1051</v>
      </c>
      <c r="N233" s="316"/>
      <c r="O233" s="316"/>
      <c r="P233" s="316"/>
      <c r="Q233" s="310">
        <v>0</v>
      </c>
      <c r="R233" s="310"/>
      <c r="T233" s="317">
        <v>15458.83</v>
      </c>
      <c r="U233" s="317"/>
      <c r="V233" s="317"/>
      <c r="Y233" s="317">
        <v>15458.83</v>
      </c>
      <c r="Z233" s="317"/>
      <c r="AA233" s="317"/>
      <c r="AB233" s="317"/>
      <c r="AC233" s="317"/>
      <c r="AD233" s="317"/>
      <c r="AF233" s="310">
        <v>0</v>
      </c>
      <c r="AG233" s="310"/>
      <c r="AH233" s="310"/>
      <c r="AI233" s="310"/>
      <c r="AJ233" s="310"/>
      <c r="AK233" s="310"/>
      <c r="AL233" s="310"/>
    </row>
    <row r="234" spans="1:38" ht="11.1" customHeight="1" x14ac:dyDescent="0.25">
      <c r="A234" s="313" t="s">
        <v>625</v>
      </c>
      <c r="B234" s="313"/>
      <c r="C234" s="313"/>
      <c r="H234" s="313" t="s">
        <v>205</v>
      </c>
      <c r="I234" s="313"/>
      <c r="J234" s="313"/>
      <c r="K234" s="313"/>
      <c r="L234" s="313"/>
      <c r="M234" s="313"/>
      <c r="N234" s="313"/>
      <c r="O234" s="313"/>
      <c r="P234" s="313"/>
      <c r="Q234" s="314">
        <v>-86136.98</v>
      </c>
      <c r="R234" s="314"/>
      <c r="T234" s="315">
        <v>1364743.16</v>
      </c>
      <c r="U234" s="315"/>
      <c r="V234" s="315"/>
      <c r="Y234" s="315">
        <v>2235646.3199999998</v>
      </c>
      <c r="Z234" s="315"/>
      <c r="AA234" s="315"/>
      <c r="AB234" s="315"/>
      <c r="AC234" s="315"/>
      <c r="AD234" s="315"/>
      <c r="AF234" s="314">
        <v>-957040.14</v>
      </c>
      <c r="AG234" s="314"/>
      <c r="AH234" s="314"/>
      <c r="AI234" s="314"/>
      <c r="AJ234" s="314"/>
      <c r="AK234" s="314"/>
      <c r="AL234" s="314"/>
    </row>
    <row r="235" spans="1:38" ht="11.1" customHeight="1" x14ac:dyDescent="0.25">
      <c r="A235" s="313" t="s">
        <v>626</v>
      </c>
      <c r="B235" s="313"/>
      <c r="C235" s="313"/>
      <c r="I235" s="313" t="s">
        <v>298</v>
      </c>
      <c r="J235" s="313"/>
      <c r="K235" s="313"/>
      <c r="L235" s="313"/>
      <c r="M235" s="313"/>
      <c r="N235" s="313"/>
      <c r="O235" s="313"/>
      <c r="P235" s="313"/>
      <c r="Q235" s="314">
        <v>-83874.960000000006</v>
      </c>
      <c r="R235" s="314"/>
      <c r="T235" s="315">
        <v>887982.68</v>
      </c>
      <c r="U235" s="315"/>
      <c r="V235" s="315"/>
      <c r="Y235" s="315">
        <v>1626679.32</v>
      </c>
      <c r="Z235" s="315"/>
      <c r="AA235" s="315"/>
      <c r="AB235" s="315"/>
      <c r="AC235" s="315"/>
      <c r="AD235" s="315"/>
      <c r="AF235" s="314">
        <v>-822571.6</v>
      </c>
      <c r="AG235" s="314"/>
      <c r="AH235" s="314"/>
      <c r="AI235" s="314"/>
      <c r="AJ235" s="314"/>
      <c r="AK235" s="314"/>
      <c r="AL235" s="314"/>
    </row>
    <row r="236" spans="1:38" ht="11.1" customHeight="1" x14ac:dyDescent="0.25">
      <c r="A236" s="313" t="s">
        <v>627</v>
      </c>
      <c r="B236" s="313"/>
      <c r="C236" s="313"/>
      <c r="J236" s="313" t="s">
        <v>137</v>
      </c>
      <c r="K236" s="313"/>
      <c r="L236" s="313"/>
      <c r="M236" s="313"/>
      <c r="N236" s="313"/>
      <c r="O236" s="313"/>
      <c r="P236" s="313"/>
      <c r="Q236" s="314">
        <v>0</v>
      </c>
      <c r="R236" s="314"/>
      <c r="T236" s="315">
        <v>125595.61</v>
      </c>
      <c r="U236" s="315"/>
      <c r="V236" s="315"/>
      <c r="Y236" s="315">
        <v>387716.55</v>
      </c>
      <c r="Z236" s="315"/>
      <c r="AA236" s="315"/>
      <c r="AB236" s="315"/>
      <c r="AC236" s="315"/>
      <c r="AD236" s="315"/>
      <c r="AF236" s="314">
        <v>-262120.94</v>
      </c>
      <c r="AG236" s="314"/>
      <c r="AH236" s="314"/>
      <c r="AI236" s="314"/>
      <c r="AJ236" s="314"/>
      <c r="AK236" s="314"/>
      <c r="AL236" s="314"/>
    </row>
    <row r="237" spans="1:38" ht="11.1" customHeight="1" x14ac:dyDescent="0.25">
      <c r="A237" s="316" t="s">
        <v>628</v>
      </c>
      <c r="B237" s="316"/>
      <c r="C237" s="316"/>
      <c r="M237" s="316" t="s">
        <v>629</v>
      </c>
      <c r="N237" s="316"/>
      <c r="O237" s="316"/>
      <c r="P237" s="316"/>
      <c r="Q237" s="310">
        <v>0</v>
      </c>
      <c r="R237" s="310"/>
      <c r="T237" s="317">
        <v>125595.61</v>
      </c>
      <c r="U237" s="317"/>
      <c r="V237" s="317"/>
      <c r="Y237" s="317">
        <v>387716.55</v>
      </c>
      <c r="Z237" s="317"/>
      <c r="AA237" s="317"/>
      <c r="AB237" s="317"/>
      <c r="AC237" s="317"/>
      <c r="AD237" s="317"/>
      <c r="AF237" s="310">
        <v>-262120.94</v>
      </c>
      <c r="AG237" s="310"/>
      <c r="AH237" s="310"/>
      <c r="AI237" s="310"/>
      <c r="AJ237" s="310"/>
      <c r="AK237" s="310"/>
      <c r="AL237" s="310"/>
    </row>
    <row r="238" spans="1:38" ht="11.1" customHeight="1" x14ac:dyDescent="0.25">
      <c r="A238" s="313" t="s">
        <v>630</v>
      </c>
      <c r="B238" s="313"/>
      <c r="C238" s="313"/>
      <c r="J238" s="313" t="s">
        <v>631</v>
      </c>
      <c r="K238" s="313"/>
      <c r="L238" s="313"/>
      <c r="M238" s="313"/>
      <c r="N238" s="313"/>
      <c r="O238" s="313"/>
      <c r="P238" s="313"/>
      <c r="Q238" s="314">
        <v>-14807.36</v>
      </c>
      <c r="R238" s="314"/>
      <c r="T238" s="315">
        <v>134899.37</v>
      </c>
      <c r="U238" s="315"/>
      <c r="V238" s="315"/>
      <c r="Y238" s="315">
        <v>220007.74</v>
      </c>
      <c r="Z238" s="315"/>
      <c r="AA238" s="315"/>
      <c r="AB238" s="315"/>
      <c r="AC238" s="315"/>
      <c r="AD238" s="315"/>
      <c r="AF238" s="314">
        <v>-99915.73</v>
      </c>
      <c r="AG238" s="314"/>
      <c r="AH238" s="314"/>
      <c r="AI238" s="314"/>
      <c r="AJ238" s="314"/>
      <c r="AK238" s="314"/>
      <c r="AL238" s="314"/>
    </row>
    <row r="239" spans="1:38" ht="11.1" customHeight="1" x14ac:dyDescent="0.25">
      <c r="A239" s="316" t="s">
        <v>632</v>
      </c>
      <c r="B239" s="316"/>
      <c r="C239" s="316"/>
      <c r="M239" s="316" t="s">
        <v>145</v>
      </c>
      <c r="N239" s="316"/>
      <c r="O239" s="316"/>
      <c r="P239" s="316"/>
      <c r="Q239" s="310">
        <v>-14807.36</v>
      </c>
      <c r="R239" s="310"/>
      <c r="T239" s="317">
        <v>134899.37</v>
      </c>
      <c r="U239" s="317"/>
      <c r="V239" s="317"/>
      <c r="Y239" s="317">
        <v>220007.74</v>
      </c>
      <c r="Z239" s="317"/>
      <c r="AA239" s="317"/>
      <c r="AB239" s="317"/>
      <c r="AC239" s="317"/>
      <c r="AD239" s="317"/>
      <c r="AF239" s="310">
        <v>-99915.73</v>
      </c>
      <c r="AG239" s="310"/>
      <c r="AH239" s="310"/>
      <c r="AI239" s="310"/>
      <c r="AJ239" s="310"/>
      <c r="AK239" s="310"/>
      <c r="AL239" s="310"/>
    </row>
    <row r="240" spans="1:38" ht="11.1" customHeight="1" x14ac:dyDescent="0.25">
      <c r="A240" s="313" t="s">
        <v>633</v>
      </c>
      <c r="B240" s="313"/>
      <c r="C240" s="313"/>
      <c r="J240" s="313" t="s">
        <v>171</v>
      </c>
      <c r="K240" s="313"/>
      <c r="L240" s="313"/>
      <c r="M240" s="313"/>
      <c r="N240" s="313"/>
      <c r="O240" s="313"/>
      <c r="P240" s="313"/>
      <c r="Q240" s="314">
        <v>-69067.600000000006</v>
      </c>
      <c r="R240" s="314"/>
      <c r="T240" s="315">
        <v>627487.69999999995</v>
      </c>
      <c r="U240" s="315"/>
      <c r="V240" s="315"/>
      <c r="Y240" s="315">
        <v>1018955.03</v>
      </c>
      <c r="Z240" s="315"/>
      <c r="AA240" s="315"/>
      <c r="AB240" s="315"/>
      <c r="AC240" s="315"/>
      <c r="AD240" s="315"/>
      <c r="AF240" s="314">
        <v>-460534.93</v>
      </c>
      <c r="AG240" s="314"/>
      <c r="AH240" s="314"/>
      <c r="AI240" s="314"/>
      <c r="AJ240" s="314"/>
      <c r="AK240" s="314"/>
      <c r="AL240" s="314"/>
    </row>
    <row r="241" spans="1:38" ht="11.1" customHeight="1" x14ac:dyDescent="0.25">
      <c r="A241" s="316" t="s">
        <v>634</v>
      </c>
      <c r="B241" s="316"/>
      <c r="C241" s="316"/>
      <c r="M241" s="316" t="s">
        <v>147</v>
      </c>
      <c r="N241" s="316"/>
      <c r="O241" s="316"/>
      <c r="P241" s="316"/>
      <c r="Q241" s="310">
        <v>-69067.600000000006</v>
      </c>
      <c r="R241" s="310"/>
      <c r="T241" s="317">
        <v>627487.69999999995</v>
      </c>
      <c r="U241" s="317"/>
      <c r="V241" s="317"/>
      <c r="Y241" s="317">
        <v>1018955.03</v>
      </c>
      <c r="Z241" s="317"/>
      <c r="AA241" s="317"/>
      <c r="AB241" s="317"/>
      <c r="AC241" s="317"/>
      <c r="AD241" s="317"/>
      <c r="AF241" s="310">
        <v>-460534.93</v>
      </c>
      <c r="AG241" s="310"/>
      <c r="AH241" s="310"/>
      <c r="AI241" s="310"/>
      <c r="AJ241" s="310"/>
      <c r="AK241" s="310"/>
      <c r="AL241" s="310"/>
    </row>
    <row r="242" spans="1:38" ht="11.1" customHeight="1" x14ac:dyDescent="0.25">
      <c r="A242" s="313" t="s">
        <v>635</v>
      </c>
      <c r="B242" s="313"/>
      <c r="C242" s="313"/>
      <c r="I242" s="313" t="s">
        <v>140</v>
      </c>
      <c r="J242" s="313"/>
      <c r="K242" s="313"/>
      <c r="L242" s="313"/>
      <c r="M242" s="313"/>
      <c r="N242" s="313"/>
      <c r="O242" s="313"/>
      <c r="P242" s="313"/>
      <c r="Q242" s="314">
        <v>-17539.8</v>
      </c>
      <c r="R242" s="314"/>
      <c r="T242" s="315">
        <v>450447.99</v>
      </c>
      <c r="U242" s="315"/>
      <c r="V242" s="315"/>
      <c r="Y242" s="315">
        <v>565931.64</v>
      </c>
      <c r="Z242" s="315"/>
      <c r="AA242" s="315"/>
      <c r="AB242" s="315"/>
      <c r="AC242" s="315"/>
      <c r="AD242" s="315"/>
      <c r="AF242" s="314">
        <v>-133023.45000000001</v>
      </c>
      <c r="AG242" s="314"/>
      <c r="AH242" s="314"/>
      <c r="AI242" s="314"/>
      <c r="AJ242" s="314"/>
      <c r="AK242" s="314"/>
      <c r="AL242" s="314"/>
    </row>
    <row r="243" spans="1:38" ht="11.1" customHeight="1" x14ac:dyDescent="0.25">
      <c r="A243" s="313" t="s">
        <v>636</v>
      </c>
      <c r="B243" s="313"/>
      <c r="C243" s="313"/>
      <c r="J243" s="313" t="s">
        <v>637</v>
      </c>
      <c r="K243" s="313"/>
      <c r="L243" s="313"/>
      <c r="M243" s="313"/>
      <c r="N243" s="313"/>
      <c r="O243" s="313"/>
      <c r="P243" s="313"/>
      <c r="Q243" s="314">
        <v>-14435.33</v>
      </c>
      <c r="R243" s="314"/>
      <c r="T243" s="315">
        <v>264198.34999999998</v>
      </c>
      <c r="U243" s="315"/>
      <c r="V243" s="315"/>
      <c r="Y243" s="315">
        <v>277734.64</v>
      </c>
      <c r="Z243" s="315"/>
      <c r="AA243" s="315"/>
      <c r="AB243" s="315"/>
      <c r="AC243" s="315"/>
      <c r="AD243" s="315"/>
      <c r="AF243" s="314">
        <v>-27971.62</v>
      </c>
      <c r="AG243" s="314"/>
      <c r="AH243" s="314"/>
      <c r="AI243" s="314"/>
      <c r="AJ243" s="314"/>
      <c r="AK243" s="314"/>
      <c r="AL243" s="314"/>
    </row>
    <row r="244" spans="1:38" ht="11.1" customHeight="1" x14ac:dyDescent="0.25">
      <c r="A244" s="316" t="s">
        <v>638</v>
      </c>
      <c r="B244" s="316"/>
      <c r="C244" s="316"/>
      <c r="M244" s="316" t="s">
        <v>134</v>
      </c>
      <c r="N244" s="316"/>
      <c r="O244" s="316"/>
      <c r="P244" s="316"/>
      <c r="Q244" s="310">
        <v>1971.1</v>
      </c>
      <c r="R244" s="310"/>
      <c r="T244" s="317">
        <v>0</v>
      </c>
      <c r="U244" s="317"/>
      <c r="V244" s="317"/>
      <c r="Y244" s="317">
        <v>1971.1</v>
      </c>
      <c r="Z244" s="317"/>
      <c r="AA244" s="317"/>
      <c r="AB244" s="317"/>
      <c r="AC244" s="317"/>
      <c r="AD244" s="317"/>
      <c r="AF244" s="310">
        <v>0</v>
      </c>
      <c r="AG244" s="310"/>
      <c r="AH244" s="310"/>
      <c r="AI244" s="310"/>
      <c r="AJ244" s="310"/>
      <c r="AK244" s="310"/>
      <c r="AL244" s="310"/>
    </row>
    <row r="245" spans="1:38" ht="11.1" customHeight="1" x14ac:dyDescent="0.25">
      <c r="A245" s="316" t="s">
        <v>639</v>
      </c>
      <c r="B245" s="316"/>
      <c r="C245" s="316"/>
      <c r="M245" s="316" t="s">
        <v>141</v>
      </c>
      <c r="N245" s="316"/>
      <c r="O245" s="316"/>
      <c r="P245" s="316"/>
      <c r="Q245" s="310">
        <v>-3779.99</v>
      </c>
      <c r="R245" s="310"/>
      <c r="T245" s="317">
        <v>10301.18</v>
      </c>
      <c r="U245" s="317"/>
      <c r="V245" s="317"/>
      <c r="Y245" s="317">
        <v>6521.19</v>
      </c>
      <c r="Z245" s="317"/>
      <c r="AA245" s="317"/>
      <c r="AB245" s="317"/>
      <c r="AC245" s="317"/>
      <c r="AD245" s="317"/>
      <c r="AF245" s="310">
        <v>0</v>
      </c>
      <c r="AG245" s="310"/>
      <c r="AH245" s="310"/>
      <c r="AI245" s="310"/>
      <c r="AJ245" s="310"/>
      <c r="AK245" s="310"/>
      <c r="AL245" s="310"/>
    </row>
    <row r="246" spans="1:38" ht="11.1" customHeight="1" x14ac:dyDescent="0.25">
      <c r="A246" s="316" t="s">
        <v>640</v>
      </c>
      <c r="B246" s="316"/>
      <c r="C246" s="316"/>
      <c r="M246" s="316" t="s">
        <v>155</v>
      </c>
      <c r="N246" s="316"/>
      <c r="O246" s="316"/>
      <c r="P246" s="316"/>
      <c r="Q246" s="310">
        <v>0</v>
      </c>
      <c r="R246" s="310"/>
      <c r="T246" s="317">
        <v>4506.76</v>
      </c>
      <c r="U246" s="317"/>
      <c r="V246" s="317"/>
      <c r="Y246" s="317">
        <v>4506.76</v>
      </c>
      <c r="Z246" s="317"/>
      <c r="AA246" s="317"/>
      <c r="AB246" s="317"/>
      <c r="AC246" s="317"/>
      <c r="AD246" s="317"/>
      <c r="AF246" s="310">
        <v>0</v>
      </c>
      <c r="AG246" s="310"/>
      <c r="AH246" s="310"/>
      <c r="AI246" s="310"/>
      <c r="AJ246" s="310"/>
      <c r="AK246" s="310"/>
      <c r="AL246" s="310"/>
    </row>
    <row r="247" spans="1:38" ht="11.1" customHeight="1" x14ac:dyDescent="0.25">
      <c r="A247" s="316" t="s">
        <v>641</v>
      </c>
      <c r="B247" s="316"/>
      <c r="C247" s="316"/>
      <c r="M247" s="316" t="s">
        <v>141</v>
      </c>
      <c r="N247" s="316"/>
      <c r="O247" s="316"/>
      <c r="P247" s="316"/>
      <c r="Q247" s="310">
        <v>-12626.44</v>
      </c>
      <c r="R247" s="310"/>
      <c r="T247" s="317">
        <v>249390.41</v>
      </c>
      <c r="U247" s="317"/>
      <c r="V247" s="317"/>
      <c r="Y247" s="317">
        <v>264735.59000000003</v>
      </c>
      <c r="Z247" s="317"/>
      <c r="AA247" s="317"/>
      <c r="AB247" s="317"/>
      <c r="AC247" s="317"/>
      <c r="AD247" s="317"/>
      <c r="AF247" s="310">
        <v>-27971.62</v>
      </c>
      <c r="AG247" s="310"/>
      <c r="AH247" s="310"/>
      <c r="AI247" s="310"/>
      <c r="AJ247" s="310"/>
      <c r="AK247" s="310"/>
      <c r="AL247" s="310"/>
    </row>
    <row r="248" spans="1:38" ht="11.1" customHeight="1" x14ac:dyDescent="0.25">
      <c r="A248" s="313" t="s">
        <v>642</v>
      </c>
      <c r="B248" s="313"/>
      <c r="C248" s="313"/>
      <c r="J248" s="313" t="s">
        <v>143</v>
      </c>
      <c r="K248" s="313"/>
      <c r="L248" s="313"/>
      <c r="M248" s="313"/>
      <c r="N248" s="313"/>
      <c r="O248" s="313"/>
      <c r="P248" s="313"/>
      <c r="Q248" s="314">
        <v>-3104.47</v>
      </c>
      <c r="R248" s="314"/>
      <c r="T248" s="315">
        <v>134555.22</v>
      </c>
      <c r="U248" s="315"/>
      <c r="V248" s="315"/>
      <c r="Y248" s="315">
        <v>139979.04</v>
      </c>
      <c r="Z248" s="315"/>
      <c r="AA248" s="315"/>
      <c r="AB248" s="315"/>
      <c r="AC248" s="315"/>
      <c r="AD248" s="315"/>
      <c r="AF248" s="314">
        <v>-8528.2900000000009</v>
      </c>
      <c r="AG248" s="314"/>
      <c r="AH248" s="314"/>
      <c r="AI248" s="314"/>
      <c r="AJ248" s="314"/>
      <c r="AK248" s="314"/>
      <c r="AL248" s="314"/>
    </row>
    <row r="249" spans="1:38" ht="11.1" customHeight="1" x14ac:dyDescent="0.25">
      <c r="A249" s="316" t="s">
        <v>643</v>
      </c>
      <c r="B249" s="316"/>
      <c r="C249" s="316"/>
      <c r="M249" s="316" t="s">
        <v>156</v>
      </c>
      <c r="N249" s="316"/>
      <c r="O249" s="316"/>
      <c r="P249" s="316"/>
      <c r="Q249" s="310">
        <v>0</v>
      </c>
      <c r="R249" s="310"/>
      <c r="T249" s="317">
        <v>1320.65</v>
      </c>
      <c r="U249" s="317"/>
      <c r="V249" s="317"/>
      <c r="Y249" s="317">
        <v>1320.65</v>
      </c>
      <c r="Z249" s="317"/>
      <c r="AA249" s="317"/>
      <c r="AB249" s="317"/>
      <c r="AC249" s="317"/>
      <c r="AD249" s="317"/>
      <c r="AF249" s="310">
        <v>0</v>
      </c>
      <c r="AG249" s="310"/>
      <c r="AH249" s="310"/>
      <c r="AI249" s="310"/>
      <c r="AJ249" s="310"/>
      <c r="AK249" s="310"/>
      <c r="AL249" s="310"/>
    </row>
    <row r="250" spans="1:38" ht="11.1" customHeight="1" x14ac:dyDescent="0.25">
      <c r="A250" s="316" t="s">
        <v>644</v>
      </c>
      <c r="B250" s="316"/>
      <c r="C250" s="316"/>
      <c r="M250" s="316" t="s">
        <v>143</v>
      </c>
      <c r="N250" s="316"/>
      <c r="O250" s="316"/>
      <c r="P250" s="316"/>
      <c r="Q250" s="310">
        <v>-3104.47</v>
      </c>
      <c r="R250" s="310"/>
      <c r="T250" s="317">
        <v>133234.57</v>
      </c>
      <c r="U250" s="317"/>
      <c r="V250" s="317"/>
      <c r="Y250" s="317">
        <v>138658.39000000001</v>
      </c>
      <c r="Z250" s="317"/>
      <c r="AA250" s="317"/>
      <c r="AB250" s="317"/>
      <c r="AC250" s="317"/>
      <c r="AD250" s="317"/>
      <c r="AF250" s="310">
        <v>-8528.2900000000009</v>
      </c>
      <c r="AG250" s="310"/>
      <c r="AH250" s="310"/>
      <c r="AI250" s="310"/>
      <c r="AJ250" s="310"/>
      <c r="AK250" s="310"/>
      <c r="AL250" s="310"/>
    </row>
    <row r="251" spans="1:38" ht="11.1" customHeight="1" x14ac:dyDescent="0.25">
      <c r="A251" s="313" t="s">
        <v>645</v>
      </c>
      <c r="B251" s="313"/>
      <c r="C251" s="313"/>
      <c r="J251" s="313" t="s">
        <v>207</v>
      </c>
      <c r="K251" s="313"/>
      <c r="L251" s="313"/>
      <c r="M251" s="313"/>
      <c r="N251" s="313"/>
      <c r="O251" s="313"/>
      <c r="P251" s="313"/>
      <c r="Q251" s="314">
        <v>0</v>
      </c>
      <c r="R251" s="314"/>
      <c r="T251" s="315">
        <v>51694.42</v>
      </c>
      <c r="U251" s="315"/>
      <c r="V251" s="315"/>
      <c r="Y251" s="315">
        <v>148217.96</v>
      </c>
      <c r="Z251" s="315"/>
      <c r="AA251" s="315"/>
      <c r="AB251" s="315"/>
      <c r="AC251" s="315"/>
      <c r="AD251" s="315"/>
      <c r="AF251" s="314">
        <v>-96523.54</v>
      </c>
      <c r="AG251" s="314"/>
      <c r="AH251" s="314"/>
      <c r="AI251" s="314"/>
      <c r="AJ251" s="314"/>
      <c r="AK251" s="314"/>
      <c r="AL251" s="314"/>
    </row>
    <row r="252" spans="1:38" ht="11.1" customHeight="1" x14ac:dyDescent="0.25">
      <c r="A252" s="316" t="s">
        <v>646</v>
      </c>
      <c r="B252" s="316"/>
      <c r="C252" s="316"/>
      <c r="M252" s="316" t="s">
        <v>142</v>
      </c>
      <c r="N252" s="316"/>
      <c r="O252" s="316"/>
      <c r="P252" s="316"/>
      <c r="Q252" s="310">
        <v>0</v>
      </c>
      <c r="R252" s="310"/>
      <c r="T252" s="317">
        <v>51694.42</v>
      </c>
      <c r="U252" s="317"/>
      <c r="V252" s="317"/>
      <c r="Y252" s="317">
        <v>148217.96</v>
      </c>
      <c r="Z252" s="317"/>
      <c r="AA252" s="317"/>
      <c r="AB252" s="317"/>
      <c r="AC252" s="317"/>
      <c r="AD252" s="317"/>
      <c r="AF252" s="310">
        <v>-96523.54</v>
      </c>
      <c r="AG252" s="310"/>
      <c r="AH252" s="310"/>
      <c r="AI252" s="310"/>
      <c r="AJ252" s="310"/>
      <c r="AK252" s="310"/>
      <c r="AL252" s="310"/>
    </row>
    <row r="253" spans="1:38" ht="11.1" customHeight="1" x14ac:dyDescent="0.25">
      <c r="A253" s="313" t="s">
        <v>647</v>
      </c>
      <c r="B253" s="313"/>
      <c r="C253" s="313"/>
      <c r="I253" s="313" t="s">
        <v>622</v>
      </c>
      <c r="J253" s="313"/>
      <c r="K253" s="313"/>
      <c r="L253" s="313"/>
      <c r="M253" s="313"/>
      <c r="N253" s="313"/>
      <c r="O253" s="313"/>
      <c r="P253" s="313"/>
      <c r="Q253" s="314">
        <v>15277.78</v>
      </c>
      <c r="R253" s="314"/>
      <c r="T253" s="315">
        <v>26312.49</v>
      </c>
      <c r="U253" s="315"/>
      <c r="V253" s="315"/>
      <c r="Y253" s="315">
        <v>43035.360000000001</v>
      </c>
      <c r="Z253" s="315"/>
      <c r="AA253" s="315"/>
      <c r="AB253" s="315"/>
      <c r="AC253" s="315"/>
      <c r="AD253" s="315"/>
      <c r="AF253" s="314">
        <v>-1445.09</v>
      </c>
      <c r="AG253" s="314"/>
      <c r="AH253" s="314"/>
      <c r="AI253" s="314"/>
      <c r="AJ253" s="314"/>
      <c r="AK253" s="314"/>
      <c r="AL253" s="314"/>
    </row>
    <row r="254" spans="1:38" ht="11.1" customHeight="1" x14ac:dyDescent="0.25">
      <c r="A254" s="313" t="s">
        <v>648</v>
      </c>
      <c r="B254" s="313"/>
      <c r="C254" s="313"/>
      <c r="J254" s="313" t="s">
        <v>306</v>
      </c>
      <c r="K254" s="313"/>
      <c r="L254" s="313"/>
      <c r="M254" s="313"/>
      <c r="N254" s="313"/>
      <c r="O254" s="313"/>
      <c r="P254" s="313"/>
      <c r="Q254" s="314">
        <v>17707.07</v>
      </c>
      <c r="R254" s="314"/>
      <c r="T254" s="315">
        <v>3845.27</v>
      </c>
      <c r="U254" s="315"/>
      <c r="V254" s="315"/>
      <c r="Y254" s="315">
        <v>21702.5</v>
      </c>
      <c r="Z254" s="315"/>
      <c r="AA254" s="315"/>
      <c r="AB254" s="315"/>
      <c r="AC254" s="315"/>
      <c r="AD254" s="315"/>
      <c r="AF254" s="314">
        <v>-150.16</v>
      </c>
      <c r="AG254" s="314"/>
      <c r="AH254" s="314"/>
      <c r="AI254" s="314"/>
      <c r="AJ254" s="314"/>
      <c r="AK254" s="314"/>
      <c r="AL254" s="314"/>
    </row>
    <row r="255" spans="1:38" ht="11.1" customHeight="1" x14ac:dyDescent="0.25">
      <c r="A255" s="316" t="s">
        <v>649</v>
      </c>
      <c r="B255" s="316"/>
      <c r="C255" s="316"/>
      <c r="M255" s="316" t="s">
        <v>138</v>
      </c>
      <c r="N255" s="316"/>
      <c r="O255" s="316"/>
      <c r="P255" s="316"/>
      <c r="Q255" s="310">
        <v>-554.16999999999996</v>
      </c>
      <c r="R255" s="310"/>
      <c r="T255" s="317">
        <v>3845.27</v>
      </c>
      <c r="U255" s="317"/>
      <c r="V255" s="317"/>
      <c r="Y255" s="317">
        <v>3441.26</v>
      </c>
      <c r="Z255" s="317"/>
      <c r="AA255" s="317"/>
      <c r="AB255" s="317"/>
      <c r="AC255" s="317"/>
      <c r="AD255" s="317"/>
      <c r="AF255" s="310">
        <v>-150.16</v>
      </c>
      <c r="AG255" s="310"/>
      <c r="AH255" s="310"/>
      <c r="AI255" s="310"/>
      <c r="AJ255" s="310"/>
      <c r="AK255" s="310"/>
      <c r="AL255" s="310"/>
    </row>
    <row r="256" spans="1:38" ht="11.1" customHeight="1" x14ac:dyDescent="0.25">
      <c r="A256" s="316" t="s">
        <v>650</v>
      </c>
      <c r="B256" s="316"/>
      <c r="C256" s="316"/>
      <c r="M256" s="316" t="s">
        <v>135</v>
      </c>
      <c r="N256" s="316"/>
      <c r="O256" s="316"/>
      <c r="P256" s="316"/>
      <c r="Q256" s="310">
        <v>18261.240000000002</v>
      </c>
      <c r="R256" s="310"/>
      <c r="T256" s="317">
        <v>0</v>
      </c>
      <c r="U256" s="317"/>
      <c r="V256" s="317"/>
      <c r="Y256" s="317">
        <v>18261.240000000002</v>
      </c>
      <c r="Z256" s="317"/>
      <c r="AA256" s="317"/>
      <c r="AB256" s="317"/>
      <c r="AC256" s="317"/>
      <c r="AD256" s="317"/>
      <c r="AF256" s="310">
        <v>0</v>
      </c>
      <c r="AG256" s="310"/>
      <c r="AH256" s="310"/>
      <c r="AI256" s="310"/>
      <c r="AJ256" s="310"/>
      <c r="AK256" s="310"/>
      <c r="AL256" s="310"/>
    </row>
    <row r="257" spans="1:38" ht="11.1" customHeight="1" x14ac:dyDescent="0.25">
      <c r="A257" s="313" t="s">
        <v>651</v>
      </c>
      <c r="B257" s="313"/>
      <c r="C257" s="313"/>
      <c r="J257" s="313" t="s">
        <v>303</v>
      </c>
      <c r="K257" s="313"/>
      <c r="L257" s="313"/>
      <c r="M257" s="313"/>
      <c r="N257" s="313"/>
      <c r="O257" s="313"/>
      <c r="P257" s="313"/>
      <c r="Q257" s="314">
        <v>-401.52</v>
      </c>
      <c r="R257" s="314"/>
      <c r="T257" s="315">
        <v>2595.52</v>
      </c>
      <c r="U257" s="315"/>
      <c r="V257" s="315"/>
      <c r="Y257" s="315">
        <v>2294.1</v>
      </c>
      <c r="Z257" s="315"/>
      <c r="AA257" s="315"/>
      <c r="AB257" s="315"/>
      <c r="AC257" s="315"/>
      <c r="AD257" s="315"/>
      <c r="AF257" s="314">
        <v>-100.1</v>
      </c>
      <c r="AG257" s="314"/>
      <c r="AH257" s="314"/>
      <c r="AI257" s="314"/>
      <c r="AJ257" s="314"/>
      <c r="AK257" s="314"/>
      <c r="AL257" s="314"/>
    </row>
    <row r="258" spans="1:38" ht="11.1" customHeight="1" x14ac:dyDescent="0.25">
      <c r="A258" s="316" t="s">
        <v>652</v>
      </c>
      <c r="B258" s="316"/>
      <c r="C258" s="316"/>
      <c r="M258" s="316" t="s">
        <v>148</v>
      </c>
      <c r="N258" s="316"/>
      <c r="O258" s="316"/>
      <c r="P258" s="316"/>
      <c r="Q258" s="310">
        <v>-401.52</v>
      </c>
      <c r="R258" s="310"/>
      <c r="T258" s="317">
        <v>2595.52</v>
      </c>
      <c r="U258" s="317"/>
      <c r="V258" s="317"/>
      <c r="Y258" s="317">
        <v>2294.1</v>
      </c>
      <c r="Z258" s="317"/>
      <c r="AA258" s="317"/>
      <c r="AB258" s="317"/>
      <c r="AC258" s="317"/>
      <c r="AD258" s="317"/>
      <c r="AF258" s="310">
        <v>-100.1</v>
      </c>
      <c r="AG258" s="310"/>
      <c r="AH258" s="310"/>
      <c r="AI258" s="310"/>
      <c r="AJ258" s="310"/>
      <c r="AK258" s="310"/>
      <c r="AL258" s="310"/>
    </row>
    <row r="259" spans="1:38" ht="11.1" customHeight="1" x14ac:dyDescent="0.25">
      <c r="A259" s="313" t="s">
        <v>653</v>
      </c>
      <c r="B259" s="313"/>
      <c r="C259" s="313"/>
      <c r="J259" s="313" t="s">
        <v>170</v>
      </c>
      <c r="K259" s="313"/>
      <c r="L259" s="313"/>
      <c r="M259" s="313"/>
      <c r="N259" s="313"/>
      <c r="O259" s="313"/>
      <c r="P259" s="313"/>
      <c r="Q259" s="314">
        <v>-260.98</v>
      </c>
      <c r="R259" s="314"/>
      <c r="T259" s="315">
        <v>1687.12</v>
      </c>
      <c r="U259" s="315"/>
      <c r="V259" s="315"/>
      <c r="Y259" s="315">
        <v>1491.21</v>
      </c>
      <c r="Z259" s="315"/>
      <c r="AA259" s="315"/>
      <c r="AB259" s="315"/>
      <c r="AC259" s="315"/>
      <c r="AD259" s="315"/>
      <c r="AF259" s="314">
        <v>-65.069999999999993</v>
      </c>
      <c r="AG259" s="314"/>
      <c r="AH259" s="314"/>
      <c r="AI259" s="314"/>
      <c r="AJ259" s="314"/>
      <c r="AK259" s="314"/>
      <c r="AL259" s="314"/>
    </row>
    <row r="260" spans="1:38" ht="11.1" customHeight="1" x14ac:dyDescent="0.25">
      <c r="A260" s="316" t="s">
        <v>654</v>
      </c>
      <c r="B260" s="316"/>
      <c r="C260" s="316"/>
      <c r="M260" s="316" t="s">
        <v>144</v>
      </c>
      <c r="N260" s="316"/>
      <c r="O260" s="316"/>
      <c r="P260" s="316"/>
      <c r="Q260" s="310">
        <v>-260.98</v>
      </c>
      <c r="R260" s="310"/>
      <c r="T260" s="317">
        <v>1687.12</v>
      </c>
      <c r="U260" s="317"/>
      <c r="V260" s="317"/>
      <c r="Y260" s="317">
        <v>1491.21</v>
      </c>
      <c r="Z260" s="317"/>
      <c r="AA260" s="317"/>
      <c r="AB260" s="317"/>
      <c r="AC260" s="317"/>
      <c r="AD260" s="317"/>
      <c r="AF260" s="310">
        <v>-65.069999999999993</v>
      </c>
      <c r="AG260" s="310"/>
      <c r="AH260" s="310"/>
      <c r="AI260" s="310"/>
      <c r="AJ260" s="310"/>
      <c r="AK260" s="310"/>
      <c r="AL260" s="310"/>
    </row>
    <row r="261" spans="1:38" ht="11.1" customHeight="1" x14ac:dyDescent="0.25">
      <c r="A261" s="313" t="s">
        <v>655</v>
      </c>
      <c r="B261" s="313"/>
      <c r="C261" s="313"/>
      <c r="J261" s="313" t="s">
        <v>171</v>
      </c>
      <c r="K261" s="313"/>
      <c r="L261" s="313"/>
      <c r="M261" s="313"/>
      <c r="N261" s="313"/>
      <c r="O261" s="313"/>
      <c r="P261" s="313"/>
      <c r="Q261" s="314">
        <v>-1204.54</v>
      </c>
      <c r="R261" s="314"/>
      <c r="T261" s="315">
        <v>6886.75</v>
      </c>
      <c r="U261" s="315"/>
      <c r="V261" s="315"/>
      <c r="Y261" s="315">
        <v>5982.53</v>
      </c>
      <c r="Z261" s="315"/>
      <c r="AA261" s="315"/>
      <c r="AB261" s="315"/>
      <c r="AC261" s="315"/>
      <c r="AD261" s="315"/>
      <c r="AF261" s="314">
        <v>-300.32</v>
      </c>
      <c r="AG261" s="314"/>
      <c r="AH261" s="314"/>
      <c r="AI261" s="314"/>
      <c r="AJ261" s="314"/>
      <c r="AK261" s="314"/>
      <c r="AL261" s="314"/>
    </row>
    <row r="262" spans="1:38" ht="11.1" customHeight="1" x14ac:dyDescent="0.25">
      <c r="A262" s="316" t="s">
        <v>656</v>
      </c>
      <c r="B262" s="316"/>
      <c r="C262" s="316"/>
      <c r="M262" s="316" t="s">
        <v>146</v>
      </c>
      <c r="N262" s="316"/>
      <c r="O262" s="316"/>
      <c r="P262" s="316"/>
      <c r="Q262" s="310">
        <v>-1204.54</v>
      </c>
      <c r="R262" s="310"/>
      <c r="T262" s="317">
        <v>6886.75</v>
      </c>
      <c r="U262" s="317"/>
      <c r="V262" s="317"/>
      <c r="Y262" s="317">
        <v>5982.53</v>
      </c>
      <c r="Z262" s="317"/>
      <c r="AA262" s="317"/>
      <c r="AB262" s="317"/>
      <c r="AC262" s="317"/>
      <c r="AD262" s="317"/>
      <c r="AF262" s="310">
        <v>-300.32</v>
      </c>
      <c r="AG262" s="310"/>
      <c r="AH262" s="310"/>
      <c r="AI262" s="310"/>
      <c r="AJ262" s="310"/>
      <c r="AK262" s="310"/>
      <c r="AL262" s="310"/>
    </row>
    <row r="263" spans="1:38" ht="11.1" customHeight="1" x14ac:dyDescent="0.25">
      <c r="A263" s="313" t="s">
        <v>657</v>
      </c>
      <c r="B263" s="313"/>
      <c r="C263" s="313"/>
      <c r="J263" s="313" t="s">
        <v>207</v>
      </c>
      <c r="K263" s="313"/>
      <c r="L263" s="313"/>
      <c r="M263" s="313"/>
      <c r="N263" s="313"/>
      <c r="O263" s="313"/>
      <c r="P263" s="313"/>
      <c r="Q263" s="314">
        <v>-562.25</v>
      </c>
      <c r="R263" s="314"/>
      <c r="T263" s="315">
        <v>11297.83</v>
      </c>
      <c r="U263" s="315"/>
      <c r="V263" s="315"/>
      <c r="Y263" s="315">
        <v>11565.02</v>
      </c>
      <c r="Z263" s="315"/>
      <c r="AA263" s="315"/>
      <c r="AB263" s="315"/>
      <c r="AC263" s="315"/>
      <c r="AD263" s="315"/>
      <c r="AF263" s="314">
        <v>-829.44</v>
      </c>
      <c r="AG263" s="314"/>
      <c r="AH263" s="314"/>
      <c r="AI263" s="314"/>
      <c r="AJ263" s="314"/>
      <c r="AK263" s="314"/>
      <c r="AL263" s="314"/>
    </row>
    <row r="264" spans="1:38" ht="11.1" customHeight="1" x14ac:dyDescent="0.25">
      <c r="A264" s="316" t="s">
        <v>658</v>
      </c>
      <c r="B264" s="316"/>
      <c r="C264" s="316"/>
      <c r="M264" s="316" t="s">
        <v>139</v>
      </c>
      <c r="N264" s="316"/>
      <c r="O264" s="316"/>
      <c r="P264" s="316"/>
      <c r="Q264" s="310">
        <v>-562.25</v>
      </c>
      <c r="R264" s="310"/>
      <c r="T264" s="317">
        <v>11297.83</v>
      </c>
      <c r="U264" s="317"/>
      <c r="V264" s="317"/>
      <c r="Y264" s="317">
        <v>11565.02</v>
      </c>
      <c r="Z264" s="317"/>
      <c r="AA264" s="317"/>
      <c r="AB264" s="317"/>
      <c r="AC264" s="317"/>
      <c r="AD264" s="317"/>
      <c r="AF264" s="310">
        <v>-829.44</v>
      </c>
      <c r="AG264" s="310"/>
      <c r="AH264" s="310"/>
      <c r="AI264" s="310"/>
      <c r="AJ264" s="310"/>
      <c r="AK264" s="310"/>
      <c r="AL264" s="310"/>
    </row>
    <row r="265" spans="1:38" ht="11.1" customHeight="1" x14ac:dyDescent="0.25">
      <c r="A265" s="313" t="s">
        <v>1684</v>
      </c>
      <c r="B265" s="313"/>
      <c r="C265" s="313"/>
      <c r="H265" s="313" t="s">
        <v>1080</v>
      </c>
      <c r="I265" s="313"/>
      <c r="J265" s="313"/>
      <c r="K265" s="313"/>
      <c r="L265" s="313"/>
      <c r="M265" s="313"/>
      <c r="N265" s="313"/>
      <c r="O265" s="313"/>
      <c r="P265" s="313"/>
      <c r="Q265" s="314">
        <v>0</v>
      </c>
      <c r="R265" s="314"/>
      <c r="T265" s="315">
        <v>0</v>
      </c>
      <c r="U265" s="315"/>
      <c r="V265" s="315"/>
      <c r="Y265" s="315">
        <v>96156.68</v>
      </c>
      <c r="Z265" s="315"/>
      <c r="AA265" s="315"/>
      <c r="AB265" s="315"/>
      <c r="AC265" s="315"/>
      <c r="AD265" s="315"/>
      <c r="AF265" s="314">
        <v>-96156.68</v>
      </c>
      <c r="AG265" s="314"/>
      <c r="AH265" s="314"/>
      <c r="AI265" s="314"/>
      <c r="AJ265" s="314"/>
      <c r="AK265" s="314"/>
      <c r="AL265" s="314"/>
    </row>
    <row r="266" spans="1:38" ht="11.1" customHeight="1" x14ac:dyDescent="0.25">
      <c r="A266" s="313" t="s">
        <v>1685</v>
      </c>
      <c r="B266" s="313"/>
      <c r="C266" s="313"/>
      <c r="I266" s="313" t="s">
        <v>1082</v>
      </c>
      <c r="J266" s="313"/>
      <c r="K266" s="313"/>
      <c r="L266" s="313"/>
      <c r="M266" s="313"/>
      <c r="N266" s="313"/>
      <c r="O266" s="313"/>
      <c r="P266" s="313"/>
      <c r="Q266" s="314">
        <v>0</v>
      </c>
      <c r="R266" s="314"/>
      <c r="T266" s="315">
        <v>0</v>
      </c>
      <c r="U266" s="315"/>
      <c r="V266" s="315"/>
      <c r="Y266" s="315">
        <v>96156.68</v>
      </c>
      <c r="Z266" s="315"/>
      <c r="AA266" s="315"/>
      <c r="AB266" s="315"/>
      <c r="AC266" s="315"/>
      <c r="AD266" s="315"/>
      <c r="AF266" s="314">
        <v>-96156.68</v>
      </c>
      <c r="AG266" s="314"/>
      <c r="AH266" s="314"/>
      <c r="AI266" s="314"/>
      <c r="AJ266" s="314"/>
      <c r="AK266" s="314"/>
      <c r="AL266" s="314"/>
    </row>
    <row r="267" spans="1:38" ht="11.1" customHeight="1" x14ac:dyDescent="0.25">
      <c r="A267" s="316" t="s">
        <v>1686</v>
      </c>
      <c r="B267" s="316"/>
      <c r="C267" s="316"/>
      <c r="M267" s="316" t="s">
        <v>1084</v>
      </c>
      <c r="N267" s="316"/>
      <c r="O267" s="316"/>
      <c r="P267" s="316"/>
      <c r="Q267" s="310">
        <v>0</v>
      </c>
      <c r="R267" s="310"/>
      <c r="T267" s="317">
        <v>0</v>
      </c>
      <c r="U267" s="317"/>
      <c r="V267" s="317"/>
      <c r="Y267" s="317">
        <v>96156.68</v>
      </c>
      <c r="Z267" s="317"/>
      <c r="AA267" s="317"/>
      <c r="AB267" s="317"/>
      <c r="AC267" s="317"/>
      <c r="AD267" s="317"/>
      <c r="AF267" s="310">
        <v>-96156.68</v>
      </c>
      <c r="AG267" s="310"/>
      <c r="AH267" s="310"/>
      <c r="AI267" s="310"/>
      <c r="AJ267" s="310"/>
      <c r="AK267" s="310"/>
      <c r="AL267" s="310"/>
    </row>
    <row r="268" spans="1:38" ht="11.1" customHeight="1" x14ac:dyDescent="0.25">
      <c r="A268" s="313" t="s">
        <v>659</v>
      </c>
      <c r="B268" s="313"/>
      <c r="C268" s="313"/>
      <c r="H268" s="313" t="s">
        <v>660</v>
      </c>
      <c r="I268" s="313"/>
      <c r="J268" s="313"/>
      <c r="K268" s="313"/>
      <c r="L268" s="313"/>
      <c r="M268" s="313"/>
      <c r="N268" s="313"/>
      <c r="O268" s="313"/>
      <c r="P268" s="313"/>
      <c r="Q268" s="314">
        <v>-6527492.0899999999</v>
      </c>
      <c r="R268" s="314"/>
      <c r="T268" s="315">
        <v>13779899.550000001</v>
      </c>
      <c r="U268" s="315"/>
      <c r="V268" s="315"/>
      <c r="Y268" s="315">
        <v>15326604.890000001</v>
      </c>
      <c r="Z268" s="315"/>
      <c r="AA268" s="315"/>
      <c r="AB268" s="315"/>
      <c r="AC268" s="315"/>
      <c r="AD268" s="315"/>
      <c r="AF268" s="314">
        <v>-8074197.4299999997</v>
      </c>
      <c r="AG268" s="314"/>
      <c r="AH268" s="314"/>
      <c r="AI268" s="314"/>
      <c r="AJ268" s="314"/>
      <c r="AK268" s="314"/>
      <c r="AL268" s="314"/>
    </row>
    <row r="269" spans="1:38" ht="11.1" customHeight="1" x14ac:dyDescent="0.25">
      <c r="A269" s="313" t="s">
        <v>661</v>
      </c>
      <c r="B269" s="313"/>
      <c r="C269" s="313"/>
      <c r="I269" s="313" t="s">
        <v>662</v>
      </c>
      <c r="J269" s="313"/>
      <c r="K269" s="313"/>
      <c r="L269" s="313"/>
      <c r="M269" s="313"/>
      <c r="N269" s="313"/>
      <c r="O269" s="313"/>
      <c r="P269" s="313"/>
      <c r="Q269" s="314">
        <v>-6527492.0899999999</v>
      </c>
      <c r="R269" s="314"/>
      <c r="T269" s="315">
        <v>6527492.0899999999</v>
      </c>
      <c r="U269" s="315"/>
      <c r="V269" s="315"/>
      <c r="Y269" s="315">
        <v>8074197.4299999997</v>
      </c>
      <c r="Z269" s="315"/>
      <c r="AA269" s="315"/>
      <c r="AB269" s="315"/>
      <c r="AC269" s="315"/>
      <c r="AD269" s="315"/>
      <c r="AF269" s="314">
        <v>-8074197.4299999997</v>
      </c>
      <c r="AG269" s="314"/>
      <c r="AH269" s="314"/>
      <c r="AI269" s="314"/>
      <c r="AJ269" s="314"/>
      <c r="AK269" s="314"/>
      <c r="AL269" s="314"/>
    </row>
    <row r="270" spans="1:38" ht="11.1" customHeight="1" x14ac:dyDescent="0.25">
      <c r="A270" s="316" t="s">
        <v>665</v>
      </c>
      <c r="B270" s="316"/>
      <c r="C270" s="316"/>
      <c r="M270" s="316" t="s">
        <v>666</v>
      </c>
      <c r="N270" s="316"/>
      <c r="O270" s="316"/>
      <c r="P270" s="316"/>
      <c r="Q270" s="310">
        <v>-6527492.0899999999</v>
      </c>
      <c r="R270" s="310"/>
      <c r="T270" s="317">
        <v>6527492.0899999999</v>
      </c>
      <c r="U270" s="317"/>
      <c r="V270" s="317"/>
      <c r="Y270" s="317">
        <v>0</v>
      </c>
      <c r="Z270" s="317"/>
      <c r="AA270" s="317"/>
      <c r="AB270" s="317"/>
      <c r="AC270" s="317"/>
      <c r="AD270" s="317"/>
      <c r="AF270" s="310">
        <v>0</v>
      </c>
      <c r="AG270" s="310"/>
      <c r="AH270" s="310"/>
      <c r="AI270" s="310"/>
      <c r="AJ270" s="310"/>
      <c r="AK270" s="310"/>
      <c r="AL270" s="310"/>
    </row>
    <row r="271" spans="1:38" ht="11.1" customHeight="1" x14ac:dyDescent="0.25">
      <c r="A271" s="316" t="s">
        <v>1687</v>
      </c>
      <c r="B271" s="316"/>
      <c r="C271" s="316"/>
      <c r="M271" s="316" t="s">
        <v>1453</v>
      </c>
      <c r="N271" s="316"/>
      <c r="O271" s="316"/>
      <c r="P271" s="316"/>
      <c r="Q271" s="310">
        <v>0</v>
      </c>
      <c r="R271" s="310"/>
      <c r="T271" s="317">
        <v>0</v>
      </c>
      <c r="U271" s="317"/>
      <c r="V271" s="317"/>
      <c r="Y271" s="317">
        <v>8074197.4299999997</v>
      </c>
      <c r="Z271" s="317"/>
      <c r="AA271" s="317"/>
      <c r="AB271" s="317"/>
      <c r="AC271" s="317"/>
      <c r="AD271" s="317"/>
      <c r="AF271" s="310">
        <v>-8074197.4299999997</v>
      </c>
      <c r="AG271" s="310"/>
      <c r="AH271" s="310"/>
      <c r="AI271" s="310"/>
      <c r="AJ271" s="310"/>
      <c r="AK271" s="310"/>
      <c r="AL271" s="310"/>
    </row>
    <row r="272" spans="1:38" ht="11.1" customHeight="1" x14ac:dyDescent="0.25">
      <c r="A272" s="313" t="s">
        <v>667</v>
      </c>
      <c r="B272" s="313"/>
      <c r="C272" s="313"/>
      <c r="I272" s="313" t="s">
        <v>668</v>
      </c>
      <c r="J272" s="313"/>
      <c r="K272" s="313"/>
      <c r="L272" s="313"/>
      <c r="M272" s="313"/>
      <c r="N272" s="313"/>
      <c r="O272" s="313"/>
      <c r="P272" s="313"/>
      <c r="Q272" s="314">
        <v>0</v>
      </c>
      <c r="R272" s="314"/>
      <c r="T272" s="315">
        <v>7252407.46</v>
      </c>
      <c r="U272" s="315"/>
      <c r="V272" s="315"/>
      <c r="Y272" s="315">
        <v>7252407.46</v>
      </c>
      <c r="Z272" s="315"/>
      <c r="AA272" s="315"/>
      <c r="AB272" s="315"/>
      <c r="AC272" s="315"/>
      <c r="AD272" s="315"/>
      <c r="AF272" s="314">
        <v>0</v>
      </c>
      <c r="AG272" s="314"/>
      <c r="AH272" s="314"/>
      <c r="AI272" s="314"/>
      <c r="AJ272" s="314"/>
      <c r="AK272" s="314"/>
      <c r="AL272" s="314"/>
    </row>
    <row r="273" spans="1:40" ht="11.1" customHeight="1" x14ac:dyDescent="0.25">
      <c r="A273" s="316" t="s">
        <v>669</v>
      </c>
      <c r="B273" s="316"/>
      <c r="C273" s="316"/>
      <c r="M273" s="316" t="s">
        <v>149</v>
      </c>
      <c r="N273" s="316"/>
      <c r="O273" s="316"/>
      <c r="P273" s="316"/>
      <c r="Q273" s="310">
        <v>0</v>
      </c>
      <c r="R273" s="310"/>
      <c r="T273" s="317">
        <v>7252407.46</v>
      </c>
      <c r="U273" s="317"/>
      <c r="V273" s="317"/>
      <c r="Y273" s="317">
        <v>7252407.46</v>
      </c>
      <c r="Z273" s="317"/>
      <c r="AA273" s="317"/>
      <c r="AB273" s="317"/>
      <c r="AC273" s="317"/>
      <c r="AD273" s="317"/>
      <c r="AF273" s="310">
        <v>0</v>
      </c>
      <c r="AG273" s="310"/>
      <c r="AH273" s="310"/>
      <c r="AI273" s="310"/>
      <c r="AJ273" s="310"/>
      <c r="AK273" s="310"/>
      <c r="AL273" s="310"/>
    </row>
    <row r="274" spans="1:40" ht="11.1" customHeight="1" x14ac:dyDescent="0.25">
      <c r="A274" s="313" t="s">
        <v>670</v>
      </c>
      <c r="B274" s="313"/>
      <c r="C274" s="313"/>
      <c r="H274" s="313" t="s">
        <v>671</v>
      </c>
      <c r="I274" s="313"/>
      <c r="J274" s="313"/>
      <c r="K274" s="313"/>
      <c r="L274" s="313"/>
      <c r="M274" s="313"/>
      <c r="N274" s="313"/>
      <c r="O274" s="313"/>
      <c r="P274" s="313"/>
      <c r="Q274" s="314">
        <v>-5157.76</v>
      </c>
      <c r="R274" s="314"/>
      <c r="T274" s="315">
        <v>11611.14</v>
      </c>
      <c r="U274" s="315"/>
      <c r="V274" s="315"/>
      <c r="Y274" s="315">
        <v>47745.56</v>
      </c>
      <c r="Z274" s="315"/>
      <c r="AA274" s="315"/>
      <c r="AB274" s="315"/>
      <c r="AC274" s="315"/>
      <c r="AD274" s="315"/>
      <c r="AF274" s="314">
        <v>-41292.18</v>
      </c>
      <c r="AG274" s="314"/>
      <c r="AH274" s="314"/>
      <c r="AI274" s="314"/>
      <c r="AJ274" s="314"/>
      <c r="AK274" s="314"/>
      <c r="AL274" s="314"/>
    </row>
    <row r="275" spans="1:40" ht="11.1" customHeight="1" x14ac:dyDescent="0.25">
      <c r="A275" s="313" t="s">
        <v>1688</v>
      </c>
      <c r="B275" s="313"/>
      <c r="C275" s="313"/>
      <c r="I275" s="313" t="s">
        <v>91</v>
      </c>
      <c r="J275" s="313"/>
      <c r="K275" s="313"/>
      <c r="L275" s="313"/>
      <c r="M275" s="313"/>
      <c r="N275" s="313"/>
      <c r="O275" s="313"/>
      <c r="P275" s="313"/>
      <c r="Q275" s="314">
        <v>0</v>
      </c>
      <c r="R275" s="314"/>
      <c r="T275" s="315">
        <v>5046.59</v>
      </c>
      <c r="U275" s="315"/>
      <c r="V275" s="315"/>
      <c r="Y275" s="315">
        <v>34155.279999999999</v>
      </c>
      <c r="Z275" s="315"/>
      <c r="AA275" s="315"/>
      <c r="AB275" s="315"/>
      <c r="AC275" s="315"/>
      <c r="AD275" s="315"/>
      <c r="AF275" s="314">
        <v>-29108.69</v>
      </c>
      <c r="AG275" s="314"/>
      <c r="AH275" s="314"/>
      <c r="AI275" s="314"/>
      <c r="AJ275" s="314"/>
      <c r="AK275" s="314"/>
      <c r="AL275" s="314"/>
    </row>
    <row r="276" spans="1:40" ht="11.1" customHeight="1" x14ac:dyDescent="0.25">
      <c r="A276" s="316" t="s">
        <v>1689</v>
      </c>
      <c r="B276" s="316"/>
      <c r="C276" s="316"/>
      <c r="M276" s="316" t="s">
        <v>1091</v>
      </c>
      <c r="N276" s="316"/>
      <c r="O276" s="316"/>
      <c r="P276" s="316"/>
      <c r="Q276" s="310">
        <v>0</v>
      </c>
      <c r="R276" s="310"/>
      <c r="T276" s="317">
        <v>2160</v>
      </c>
      <c r="U276" s="317"/>
      <c r="V276" s="317"/>
      <c r="Y276" s="317">
        <v>2160</v>
      </c>
      <c r="Z276" s="317"/>
      <c r="AA276" s="317"/>
      <c r="AB276" s="317"/>
      <c r="AC276" s="317"/>
      <c r="AD276" s="317"/>
      <c r="AF276" s="310">
        <v>0</v>
      </c>
      <c r="AG276" s="310"/>
      <c r="AH276" s="310"/>
      <c r="AI276" s="310"/>
      <c r="AJ276" s="310"/>
      <c r="AK276" s="310"/>
      <c r="AL276" s="310"/>
    </row>
    <row r="277" spans="1:40" ht="11.1" customHeight="1" x14ac:dyDescent="0.25">
      <c r="A277" s="316" t="s">
        <v>1690</v>
      </c>
      <c r="B277" s="316"/>
      <c r="C277" s="316"/>
      <c r="M277" s="316" t="s">
        <v>1093</v>
      </c>
      <c r="N277" s="316"/>
      <c r="O277" s="316"/>
      <c r="P277" s="316"/>
      <c r="Q277" s="310">
        <v>0</v>
      </c>
      <c r="R277" s="310"/>
      <c r="T277" s="317">
        <v>2886.59</v>
      </c>
      <c r="U277" s="317"/>
      <c r="V277" s="317"/>
      <c r="Y277" s="317">
        <v>2886.59</v>
      </c>
      <c r="Z277" s="317"/>
      <c r="AA277" s="317"/>
      <c r="AB277" s="317"/>
      <c r="AC277" s="317"/>
      <c r="AD277" s="317"/>
      <c r="AF277" s="310">
        <v>0</v>
      </c>
      <c r="AG277" s="310"/>
      <c r="AH277" s="310"/>
      <c r="AI277" s="310"/>
      <c r="AJ277" s="310"/>
      <c r="AK277" s="310"/>
      <c r="AL277" s="310"/>
    </row>
    <row r="278" spans="1:40" ht="11.1" customHeight="1" x14ac:dyDescent="0.25">
      <c r="A278" s="316" t="s">
        <v>1691</v>
      </c>
      <c r="B278" s="316"/>
      <c r="C278" s="316"/>
      <c r="M278" s="316" t="s">
        <v>1095</v>
      </c>
      <c r="N278" s="316"/>
      <c r="O278" s="316"/>
      <c r="P278" s="316"/>
      <c r="Q278" s="310">
        <v>0</v>
      </c>
      <c r="R278" s="310"/>
      <c r="T278" s="317">
        <v>0</v>
      </c>
      <c r="U278" s="317"/>
      <c r="V278" s="317"/>
      <c r="Y278" s="317">
        <v>29108.69</v>
      </c>
      <c r="Z278" s="317"/>
      <c r="AA278" s="317"/>
      <c r="AB278" s="317"/>
      <c r="AC278" s="317"/>
      <c r="AD278" s="317"/>
      <c r="AF278" s="310">
        <v>-29108.69</v>
      </c>
      <c r="AG278" s="310"/>
      <c r="AH278" s="310"/>
      <c r="AI278" s="310"/>
      <c r="AJ278" s="310"/>
      <c r="AK278" s="310"/>
      <c r="AL278" s="310"/>
    </row>
    <row r="279" spans="1:40" ht="11.1" customHeight="1" x14ac:dyDescent="0.25">
      <c r="A279" s="313" t="s">
        <v>672</v>
      </c>
      <c r="B279" s="313"/>
      <c r="C279" s="313"/>
      <c r="I279" s="313" t="s">
        <v>268</v>
      </c>
      <c r="J279" s="313"/>
      <c r="K279" s="313"/>
      <c r="L279" s="313"/>
      <c r="M279" s="313"/>
      <c r="N279" s="313"/>
      <c r="O279" s="313"/>
      <c r="P279" s="313"/>
      <c r="Q279" s="314">
        <v>-5157.76</v>
      </c>
      <c r="R279" s="314"/>
      <c r="T279" s="315">
        <v>3.58</v>
      </c>
      <c r="U279" s="315"/>
      <c r="V279" s="315"/>
      <c r="Y279" s="315">
        <v>6849.31</v>
      </c>
      <c r="Z279" s="315"/>
      <c r="AA279" s="315"/>
      <c r="AB279" s="315"/>
      <c r="AC279" s="315"/>
      <c r="AD279" s="315"/>
      <c r="AF279" s="314">
        <v>-12003.49</v>
      </c>
      <c r="AG279" s="314"/>
      <c r="AH279" s="314"/>
      <c r="AI279" s="314"/>
      <c r="AJ279" s="314"/>
      <c r="AK279" s="314"/>
      <c r="AL279" s="314"/>
    </row>
    <row r="280" spans="1:40" ht="11.1" customHeight="1" x14ac:dyDescent="0.25">
      <c r="A280" s="316" t="s">
        <v>673</v>
      </c>
      <c r="B280" s="316"/>
      <c r="C280" s="316"/>
      <c r="M280" s="316" t="s">
        <v>269</v>
      </c>
      <c r="N280" s="316"/>
      <c r="O280" s="316"/>
      <c r="P280" s="316"/>
      <c r="Q280" s="310">
        <v>-5157.76</v>
      </c>
      <c r="R280" s="310"/>
      <c r="T280" s="317">
        <v>3.58</v>
      </c>
      <c r="U280" s="317"/>
      <c r="V280" s="317"/>
      <c r="Y280" s="317">
        <v>6849.31</v>
      </c>
      <c r="Z280" s="317"/>
      <c r="AA280" s="317"/>
      <c r="AB280" s="317"/>
      <c r="AC280" s="317"/>
      <c r="AD280" s="317"/>
      <c r="AF280" s="310">
        <v>-12003.49</v>
      </c>
      <c r="AG280" s="310"/>
      <c r="AH280" s="310"/>
      <c r="AI280" s="310"/>
      <c r="AJ280" s="310"/>
      <c r="AK280" s="310"/>
      <c r="AL280" s="310"/>
    </row>
    <row r="281" spans="1:40" ht="11.1" customHeight="1" x14ac:dyDescent="0.25">
      <c r="A281" s="313" t="s">
        <v>1692</v>
      </c>
      <c r="B281" s="313"/>
      <c r="C281" s="313"/>
      <c r="I281" s="313" t="s">
        <v>207</v>
      </c>
      <c r="J281" s="313"/>
      <c r="K281" s="313"/>
      <c r="L281" s="313"/>
      <c r="M281" s="313"/>
      <c r="N281" s="313"/>
      <c r="O281" s="313"/>
      <c r="P281" s="313"/>
      <c r="Q281" s="314">
        <v>0</v>
      </c>
      <c r="R281" s="314"/>
      <c r="T281" s="315">
        <v>6560.97</v>
      </c>
      <c r="U281" s="315"/>
      <c r="V281" s="315"/>
      <c r="Y281" s="315">
        <v>6740.97</v>
      </c>
      <c r="Z281" s="315"/>
      <c r="AA281" s="315"/>
      <c r="AB281" s="315"/>
      <c r="AC281" s="315"/>
      <c r="AD281" s="315"/>
      <c r="AF281" s="314">
        <v>-180</v>
      </c>
      <c r="AG281" s="314"/>
      <c r="AH281" s="314"/>
      <c r="AI281" s="314"/>
      <c r="AJ281" s="314"/>
      <c r="AK281" s="314"/>
      <c r="AL281" s="314"/>
    </row>
    <row r="282" spans="1:40" ht="11.1" customHeight="1" x14ac:dyDescent="0.25">
      <c r="A282" s="316" t="s">
        <v>1693</v>
      </c>
      <c r="B282" s="316"/>
      <c r="C282" s="316"/>
      <c r="M282" s="316" t="s">
        <v>1100</v>
      </c>
      <c r="N282" s="316"/>
      <c r="O282" s="316"/>
      <c r="P282" s="316"/>
      <c r="Q282" s="310">
        <v>0</v>
      </c>
      <c r="R282" s="310"/>
      <c r="T282" s="317">
        <v>0</v>
      </c>
      <c r="U282" s="317"/>
      <c r="V282" s="317"/>
      <c r="Y282" s="317">
        <v>180</v>
      </c>
      <c r="Z282" s="317"/>
      <c r="AA282" s="317"/>
      <c r="AB282" s="317"/>
      <c r="AC282" s="317"/>
      <c r="AD282" s="317"/>
      <c r="AF282" s="310">
        <v>-180</v>
      </c>
      <c r="AG282" s="310"/>
      <c r="AH282" s="310"/>
      <c r="AI282" s="310"/>
      <c r="AJ282" s="310"/>
      <c r="AK282" s="310"/>
      <c r="AL282" s="310"/>
    </row>
    <row r="283" spans="1:40" ht="11.1" customHeight="1" x14ac:dyDescent="0.25">
      <c r="A283" s="316" t="s">
        <v>1694</v>
      </c>
      <c r="B283" s="316"/>
      <c r="C283" s="316"/>
      <c r="M283" s="316" t="s">
        <v>1695</v>
      </c>
      <c r="N283" s="316"/>
      <c r="O283" s="316"/>
      <c r="P283" s="316"/>
      <c r="Q283" s="310">
        <v>0</v>
      </c>
      <c r="R283" s="310"/>
      <c r="T283" s="317">
        <v>6560.97</v>
      </c>
      <c r="U283" s="317"/>
      <c r="V283" s="317"/>
      <c r="Y283" s="317">
        <v>6560.97</v>
      </c>
      <c r="Z283" s="317"/>
      <c r="AA283" s="317"/>
      <c r="AB283" s="317"/>
      <c r="AC283" s="317"/>
      <c r="AD283" s="317"/>
      <c r="AF283" s="310">
        <v>0</v>
      </c>
      <c r="AG283" s="310"/>
      <c r="AH283" s="310"/>
      <c r="AI283" s="310"/>
      <c r="AJ283" s="310"/>
      <c r="AK283" s="310"/>
      <c r="AL283" s="310"/>
    </row>
    <row r="284" spans="1:40" s="80" customFormat="1" ht="11.1" customHeight="1" x14ac:dyDescent="0.25">
      <c r="A284" s="329" t="s">
        <v>674</v>
      </c>
      <c r="B284" s="329"/>
      <c r="C284" s="329"/>
      <c r="H284" s="329" t="s">
        <v>157</v>
      </c>
      <c r="I284" s="329"/>
      <c r="J284" s="329"/>
      <c r="K284" s="329"/>
      <c r="L284" s="329"/>
      <c r="M284" s="329"/>
      <c r="N284" s="329"/>
      <c r="O284" s="329"/>
      <c r="P284" s="329"/>
      <c r="Q284" s="330">
        <v>-578652612.16999996</v>
      </c>
      <c r="R284" s="330"/>
      <c r="T284" s="331">
        <v>161445299.86000001</v>
      </c>
      <c r="U284" s="331"/>
      <c r="V284" s="331"/>
      <c r="Y284" s="331">
        <v>105530813.81999999</v>
      </c>
      <c r="Z284" s="331"/>
      <c r="AA284" s="331"/>
      <c r="AB284" s="331"/>
      <c r="AC284" s="331"/>
      <c r="AD284" s="331"/>
      <c r="AF284" s="330">
        <v>-522738126.13</v>
      </c>
      <c r="AG284" s="330"/>
      <c r="AH284" s="330"/>
      <c r="AI284" s="330"/>
      <c r="AJ284" s="330"/>
      <c r="AK284" s="330"/>
      <c r="AL284" s="330"/>
    </row>
    <row r="285" spans="1:40" s="82" customFormat="1" ht="11.1" customHeight="1" x14ac:dyDescent="0.25">
      <c r="A285" s="326" t="s">
        <v>675</v>
      </c>
      <c r="B285" s="326"/>
      <c r="C285" s="326"/>
      <c r="H285" s="326" t="s">
        <v>158</v>
      </c>
      <c r="I285" s="326"/>
      <c r="J285" s="326"/>
      <c r="K285" s="326"/>
      <c r="L285" s="326"/>
      <c r="M285" s="326"/>
      <c r="N285" s="326"/>
      <c r="O285" s="326"/>
      <c r="P285" s="326"/>
      <c r="Q285" s="327">
        <v>-455708309.33999997</v>
      </c>
      <c r="R285" s="327"/>
      <c r="T285" s="328">
        <v>0</v>
      </c>
      <c r="U285" s="328"/>
      <c r="V285" s="328"/>
      <c r="Y285" s="328">
        <v>0</v>
      </c>
      <c r="Z285" s="328"/>
      <c r="AA285" s="328"/>
      <c r="AB285" s="328"/>
      <c r="AC285" s="328"/>
      <c r="AD285" s="328"/>
      <c r="AF285" s="327">
        <v>-455708309.33999997</v>
      </c>
      <c r="AG285" s="327"/>
      <c r="AH285" s="327"/>
      <c r="AI285" s="327"/>
      <c r="AJ285" s="327"/>
      <c r="AK285" s="327"/>
      <c r="AL285" s="327"/>
    </row>
    <row r="286" spans="1:40" ht="11.1" customHeight="1" x14ac:dyDescent="0.25">
      <c r="A286" s="313" t="s">
        <v>676</v>
      </c>
      <c r="B286" s="313"/>
      <c r="C286" s="313"/>
      <c r="I286" s="313" t="s">
        <v>159</v>
      </c>
      <c r="J286" s="313"/>
      <c r="K286" s="313"/>
      <c r="L286" s="313"/>
      <c r="M286" s="313"/>
      <c r="N286" s="313"/>
      <c r="O286" s="313"/>
      <c r="P286" s="313"/>
      <c r="Q286" s="314">
        <v>-455708309.33999997</v>
      </c>
      <c r="R286" s="314"/>
      <c r="T286" s="315">
        <v>0</v>
      </c>
      <c r="U286" s="315"/>
      <c r="V286" s="315"/>
      <c r="Y286" s="315">
        <v>0</v>
      </c>
      <c r="Z286" s="315"/>
      <c r="AA286" s="315"/>
      <c r="AB286" s="315"/>
      <c r="AC286" s="315"/>
      <c r="AD286" s="315"/>
      <c r="AF286" s="314">
        <v>-455708309.33999997</v>
      </c>
      <c r="AG286" s="314"/>
      <c r="AH286" s="314"/>
      <c r="AI286" s="314"/>
      <c r="AJ286" s="314"/>
      <c r="AK286" s="314"/>
      <c r="AL286" s="314"/>
    </row>
    <row r="287" spans="1:40" ht="11.1" customHeight="1" x14ac:dyDescent="0.25">
      <c r="A287" s="316" t="s">
        <v>677</v>
      </c>
      <c r="B287" s="316"/>
      <c r="C287" s="316"/>
      <c r="M287" s="316" t="s">
        <v>159</v>
      </c>
      <c r="N287" s="316"/>
      <c r="O287" s="316"/>
      <c r="P287" s="316"/>
      <c r="Q287" s="310">
        <v>-455708309.33999997</v>
      </c>
      <c r="R287" s="310"/>
      <c r="T287" s="317">
        <v>0</v>
      </c>
      <c r="U287" s="317"/>
      <c r="V287" s="317"/>
      <c r="Y287" s="317">
        <v>0</v>
      </c>
      <c r="Z287" s="317"/>
      <c r="AA287" s="317"/>
      <c r="AB287" s="317"/>
      <c r="AC287" s="317"/>
      <c r="AD287" s="317"/>
      <c r="AF287" s="310">
        <v>-455708309.33999997</v>
      </c>
      <c r="AG287" s="310"/>
      <c r="AH287" s="310"/>
      <c r="AI287" s="310"/>
      <c r="AJ287" s="310"/>
      <c r="AK287" s="310"/>
      <c r="AL287" s="310"/>
    </row>
    <row r="288" spans="1:40" s="82" customFormat="1" ht="11.1" customHeight="1" x14ac:dyDescent="0.25">
      <c r="A288" s="326" t="s">
        <v>678</v>
      </c>
      <c r="B288" s="326"/>
      <c r="C288" s="326"/>
      <c r="H288" s="326" t="s">
        <v>160</v>
      </c>
      <c r="I288" s="326"/>
      <c r="J288" s="326"/>
      <c r="K288" s="326"/>
      <c r="L288" s="326"/>
      <c r="M288" s="326"/>
      <c r="N288" s="326"/>
      <c r="O288" s="326"/>
      <c r="P288" s="326"/>
      <c r="Q288" s="327">
        <v>-2181027.5299999998</v>
      </c>
      <c r="R288" s="327"/>
      <c r="T288" s="328">
        <v>8074197.4299999997</v>
      </c>
      <c r="U288" s="328"/>
      <c r="V288" s="328"/>
      <c r="Y288" s="328">
        <v>1699831.04</v>
      </c>
      <c r="Z288" s="328"/>
      <c r="AA288" s="328"/>
      <c r="AB288" s="328"/>
      <c r="AC288" s="328"/>
      <c r="AD288" s="328"/>
      <c r="AF288" s="327">
        <v>4193338.86</v>
      </c>
      <c r="AG288" s="327"/>
      <c r="AH288" s="327"/>
      <c r="AI288" s="327"/>
      <c r="AJ288" s="327"/>
      <c r="AK288" s="327"/>
      <c r="AL288" s="327"/>
      <c r="AN288" s="83">
        <f>AF288</f>
        <v>4193338.86</v>
      </c>
    </row>
    <row r="289" spans="1:42" ht="11.1" customHeight="1" x14ac:dyDescent="0.25">
      <c r="A289" s="313" t="s">
        <v>679</v>
      </c>
      <c r="B289" s="313"/>
      <c r="C289" s="313"/>
      <c r="I289" s="313" t="s">
        <v>161</v>
      </c>
      <c r="J289" s="313"/>
      <c r="K289" s="313"/>
      <c r="L289" s="313"/>
      <c r="M289" s="313"/>
      <c r="N289" s="313"/>
      <c r="O289" s="313"/>
      <c r="P289" s="313"/>
      <c r="Q289" s="314">
        <v>-11665514.300000001</v>
      </c>
      <c r="R289" s="314"/>
      <c r="T289" s="315">
        <v>0</v>
      </c>
      <c r="U289" s="315"/>
      <c r="V289" s="315"/>
      <c r="Y289" s="315">
        <v>1699831.04</v>
      </c>
      <c r="Z289" s="315"/>
      <c r="AA289" s="315"/>
      <c r="AB289" s="315"/>
      <c r="AC289" s="315"/>
      <c r="AD289" s="315"/>
      <c r="AF289" s="314">
        <v>-13365345.34</v>
      </c>
      <c r="AG289" s="314"/>
      <c r="AH289" s="314"/>
      <c r="AI289" s="314"/>
      <c r="AJ289" s="314"/>
      <c r="AK289" s="314"/>
      <c r="AL289" s="314"/>
      <c r="AN289" s="67">
        <f>AF299</f>
        <v>-71223155.650000006</v>
      </c>
    </row>
    <row r="290" spans="1:42" ht="11.1" customHeight="1" x14ac:dyDescent="0.25">
      <c r="A290" s="316" t="s">
        <v>680</v>
      </c>
      <c r="B290" s="316"/>
      <c r="C290" s="316"/>
      <c r="M290" s="316" t="s">
        <v>161</v>
      </c>
      <c r="N290" s="316"/>
      <c r="O290" s="316"/>
      <c r="P290" s="316"/>
      <c r="Q290" s="310">
        <v>-11665514.300000001</v>
      </c>
      <c r="R290" s="310"/>
      <c r="T290" s="317">
        <v>0</v>
      </c>
      <c r="U290" s="317"/>
      <c r="V290" s="317"/>
      <c r="Y290" s="317">
        <v>1699831.04</v>
      </c>
      <c r="Z290" s="317"/>
      <c r="AA290" s="317"/>
      <c r="AB290" s="317"/>
      <c r="AC290" s="317"/>
      <c r="AD290" s="317"/>
      <c r="AF290" s="310">
        <v>-13365345.34</v>
      </c>
      <c r="AG290" s="310"/>
      <c r="AH290" s="310"/>
      <c r="AI290" s="310"/>
      <c r="AJ290" s="310"/>
      <c r="AK290" s="310"/>
      <c r="AL290" s="310"/>
      <c r="AN290" s="67">
        <f>AF306</f>
        <v>-27280147.789999999</v>
      </c>
    </row>
    <row r="291" spans="1:42" ht="11.1" customHeight="1" x14ac:dyDescent="0.25">
      <c r="A291" s="313" t="s">
        <v>681</v>
      </c>
      <c r="B291" s="313"/>
      <c r="C291" s="313"/>
      <c r="I291" s="313" t="s">
        <v>207</v>
      </c>
      <c r="J291" s="313"/>
      <c r="K291" s="313"/>
      <c r="L291" s="313"/>
      <c r="M291" s="313"/>
      <c r="N291" s="313"/>
      <c r="O291" s="313"/>
      <c r="P291" s="313"/>
      <c r="Q291" s="314">
        <v>9484486.7699999996</v>
      </c>
      <c r="R291" s="314"/>
      <c r="T291" s="315">
        <v>8074197.4299999997</v>
      </c>
      <c r="U291" s="315"/>
      <c r="V291" s="315"/>
      <c r="Y291" s="315">
        <v>0</v>
      </c>
      <c r="Z291" s="315"/>
      <c r="AA291" s="315"/>
      <c r="AB291" s="315"/>
      <c r="AC291" s="315"/>
      <c r="AD291" s="315"/>
      <c r="AF291" s="314">
        <v>17558684.199999999</v>
      </c>
      <c r="AG291" s="314"/>
      <c r="AH291" s="314"/>
      <c r="AI291" s="314"/>
      <c r="AJ291" s="314"/>
      <c r="AK291" s="314"/>
      <c r="AL291" s="314"/>
      <c r="AN291" s="67">
        <f>AF556</f>
        <v>-6716472.9500000002</v>
      </c>
      <c r="AP291" s="67">
        <f>AF291</f>
        <v>17558684.199999999</v>
      </c>
    </row>
    <row r="292" spans="1:42" ht="11.1" customHeight="1" x14ac:dyDescent="0.25">
      <c r="A292" s="316" t="s">
        <v>682</v>
      </c>
      <c r="B292" s="316"/>
      <c r="C292" s="316"/>
      <c r="M292" s="316" t="s">
        <v>162</v>
      </c>
      <c r="N292" s="316"/>
      <c r="O292" s="316"/>
      <c r="P292" s="316"/>
      <c r="Q292" s="310">
        <v>-24416179.170000002</v>
      </c>
      <c r="R292" s="310"/>
      <c r="T292" s="317">
        <v>0</v>
      </c>
      <c r="U292" s="317"/>
      <c r="V292" s="317"/>
      <c r="Y292" s="317">
        <v>0</v>
      </c>
      <c r="Z292" s="317"/>
      <c r="AA292" s="317"/>
      <c r="AB292" s="317"/>
      <c r="AC292" s="317"/>
      <c r="AD292" s="317"/>
      <c r="AF292" s="310">
        <v>-24416179.170000002</v>
      </c>
      <c r="AG292" s="310"/>
      <c r="AH292" s="310"/>
      <c r="AI292" s="310"/>
      <c r="AJ292" s="310"/>
      <c r="AK292" s="310"/>
      <c r="AL292" s="310"/>
      <c r="AN292" s="67">
        <f>SUM(AN288:AN291)</f>
        <v>-101026437.53000002</v>
      </c>
      <c r="AP292" s="67">
        <f>AF299</f>
        <v>-71223155.650000006</v>
      </c>
    </row>
    <row r="293" spans="1:42" ht="11.1" customHeight="1" x14ac:dyDescent="0.25">
      <c r="A293" s="316" t="s">
        <v>683</v>
      </c>
      <c r="B293" s="316"/>
      <c r="C293" s="316"/>
      <c r="M293" s="316" t="s">
        <v>163</v>
      </c>
      <c r="N293" s="316"/>
      <c r="O293" s="316"/>
      <c r="P293" s="316"/>
      <c r="Q293" s="310">
        <v>7717577.1200000001</v>
      </c>
      <c r="R293" s="310"/>
      <c r="T293" s="317">
        <v>0</v>
      </c>
      <c r="U293" s="317"/>
      <c r="V293" s="317"/>
      <c r="Y293" s="317">
        <v>0</v>
      </c>
      <c r="Z293" s="317"/>
      <c r="AA293" s="317"/>
      <c r="AB293" s="317"/>
      <c r="AC293" s="317"/>
      <c r="AD293" s="317"/>
      <c r="AF293" s="310">
        <v>7717577.1200000001</v>
      </c>
      <c r="AG293" s="310"/>
      <c r="AH293" s="310"/>
      <c r="AI293" s="310"/>
      <c r="AJ293" s="310"/>
      <c r="AK293" s="310"/>
      <c r="AL293" s="310"/>
      <c r="AP293" s="67">
        <f>AF306</f>
        <v>-27280147.789999999</v>
      </c>
    </row>
    <row r="294" spans="1:42" ht="11.1" customHeight="1" x14ac:dyDescent="0.25">
      <c r="A294" s="316" t="s">
        <v>684</v>
      </c>
      <c r="B294" s="316"/>
      <c r="C294" s="316"/>
      <c r="M294" s="316" t="s">
        <v>242</v>
      </c>
      <c r="N294" s="316"/>
      <c r="O294" s="316"/>
      <c r="P294" s="316"/>
      <c r="Q294" s="310">
        <v>4152500.13</v>
      </c>
      <c r="R294" s="310"/>
      <c r="T294" s="317">
        <v>0</v>
      </c>
      <c r="U294" s="317"/>
      <c r="V294" s="317"/>
      <c r="Y294" s="317">
        <v>0</v>
      </c>
      <c r="Z294" s="317"/>
      <c r="AA294" s="317"/>
      <c r="AB294" s="317"/>
      <c r="AC294" s="317"/>
      <c r="AD294" s="317"/>
      <c r="AF294" s="310">
        <v>4152500.13</v>
      </c>
      <c r="AG294" s="310"/>
      <c r="AH294" s="310"/>
      <c r="AI294" s="310"/>
      <c r="AJ294" s="310"/>
      <c r="AK294" s="310"/>
      <c r="AL294" s="310"/>
      <c r="AP294" s="67">
        <f>AF556</f>
        <v>-6716472.9500000002</v>
      </c>
    </row>
    <row r="295" spans="1:42" ht="11.1" customHeight="1" x14ac:dyDescent="0.25">
      <c r="A295" s="316" t="s">
        <v>685</v>
      </c>
      <c r="B295" s="316"/>
      <c r="C295" s="316"/>
      <c r="M295" s="316" t="s">
        <v>246</v>
      </c>
      <c r="N295" s="316"/>
      <c r="O295" s="316"/>
      <c r="P295" s="316"/>
      <c r="Q295" s="310">
        <v>8628144.9800000004</v>
      </c>
      <c r="R295" s="310"/>
      <c r="T295" s="317">
        <v>0</v>
      </c>
      <c r="U295" s="317"/>
      <c r="V295" s="317"/>
      <c r="Y295" s="317">
        <v>0</v>
      </c>
      <c r="Z295" s="317"/>
      <c r="AA295" s="317"/>
      <c r="AB295" s="317"/>
      <c r="AC295" s="317"/>
      <c r="AD295" s="317"/>
      <c r="AF295" s="310">
        <v>8628144.9800000004</v>
      </c>
      <c r="AG295" s="310"/>
      <c r="AH295" s="310"/>
      <c r="AI295" s="310"/>
      <c r="AJ295" s="310"/>
      <c r="AK295" s="310"/>
      <c r="AL295" s="310"/>
      <c r="AP295" s="67">
        <f>SUM(AP291:AP294)</f>
        <v>-87661092.190000013</v>
      </c>
    </row>
    <row r="296" spans="1:42" ht="11.1" customHeight="1" x14ac:dyDescent="0.25">
      <c r="A296" s="316" t="s">
        <v>686</v>
      </c>
      <c r="B296" s="316"/>
      <c r="C296" s="316"/>
      <c r="M296" s="316" t="s">
        <v>279</v>
      </c>
      <c r="N296" s="316"/>
      <c r="O296" s="316"/>
      <c r="P296" s="316"/>
      <c r="Q296" s="310">
        <v>6874951.6200000001</v>
      </c>
      <c r="R296" s="310"/>
      <c r="T296" s="317">
        <v>0</v>
      </c>
      <c r="U296" s="317"/>
      <c r="V296" s="317"/>
      <c r="Y296" s="317">
        <v>0</v>
      </c>
      <c r="Z296" s="317"/>
      <c r="AA296" s="317"/>
      <c r="AB296" s="317"/>
      <c r="AC296" s="317"/>
      <c r="AD296" s="317"/>
      <c r="AF296" s="310">
        <v>6874951.6200000001</v>
      </c>
      <c r="AG296" s="310"/>
      <c r="AH296" s="310"/>
      <c r="AI296" s="310"/>
      <c r="AJ296" s="310"/>
      <c r="AK296" s="310"/>
      <c r="AL296" s="310"/>
      <c r="AP296" s="84">
        <f>AF298</f>
        <v>8074197.4299999997</v>
      </c>
    </row>
    <row r="297" spans="1:42" ht="11.1" customHeight="1" x14ac:dyDescent="0.25">
      <c r="A297" s="316" t="s">
        <v>687</v>
      </c>
      <c r="B297" s="316"/>
      <c r="C297" s="316"/>
      <c r="M297" s="316" t="s">
        <v>688</v>
      </c>
      <c r="N297" s="316"/>
      <c r="O297" s="316"/>
      <c r="P297" s="316"/>
      <c r="Q297" s="310">
        <v>6527492.0899999999</v>
      </c>
      <c r="R297" s="310"/>
      <c r="T297" s="317">
        <v>0</v>
      </c>
      <c r="U297" s="317"/>
      <c r="V297" s="317"/>
      <c r="Y297" s="317">
        <v>0</v>
      </c>
      <c r="Z297" s="317"/>
      <c r="AA297" s="317"/>
      <c r="AB297" s="317"/>
      <c r="AC297" s="317"/>
      <c r="AD297" s="317"/>
      <c r="AF297" s="310">
        <v>6527492.0899999999</v>
      </c>
      <c r="AG297" s="310"/>
      <c r="AH297" s="310"/>
      <c r="AI297" s="310"/>
      <c r="AJ297" s="310"/>
      <c r="AK297" s="310"/>
      <c r="AL297" s="310"/>
      <c r="AP297" s="64">
        <f>AP295+AP296</f>
        <v>-79586894.76000002</v>
      </c>
    </row>
    <row r="298" spans="1:42" ht="11.1" customHeight="1" x14ac:dyDescent="0.25">
      <c r="A298" s="316" t="s">
        <v>1696</v>
      </c>
      <c r="B298" s="316"/>
      <c r="C298" s="316"/>
      <c r="M298" s="316" t="s">
        <v>1455</v>
      </c>
      <c r="N298" s="316"/>
      <c r="O298" s="316"/>
      <c r="P298" s="316"/>
      <c r="Q298" s="310">
        <v>0</v>
      </c>
      <c r="R298" s="310"/>
      <c r="T298" s="317">
        <v>8074197.4299999997</v>
      </c>
      <c r="U298" s="317"/>
      <c r="V298" s="317"/>
      <c r="Y298" s="317">
        <v>0</v>
      </c>
      <c r="Z298" s="317"/>
      <c r="AA298" s="317"/>
      <c r="AB298" s="317"/>
      <c r="AC298" s="317"/>
      <c r="AD298" s="317"/>
      <c r="AF298" s="310">
        <v>8074197.4299999997</v>
      </c>
      <c r="AG298" s="310"/>
      <c r="AH298" s="310"/>
      <c r="AI298" s="310"/>
      <c r="AJ298" s="310"/>
      <c r="AK298" s="310"/>
      <c r="AL298" s="310"/>
    </row>
    <row r="299" spans="1:42" s="82" customFormat="1" ht="11.1" customHeight="1" x14ac:dyDescent="0.25">
      <c r="A299" s="326" t="s">
        <v>689</v>
      </c>
      <c r="B299" s="326"/>
      <c r="C299" s="326"/>
      <c r="H299" s="326" t="s">
        <v>164</v>
      </c>
      <c r="I299" s="326"/>
      <c r="J299" s="326"/>
      <c r="K299" s="326"/>
      <c r="L299" s="326"/>
      <c r="M299" s="326"/>
      <c r="N299" s="326"/>
      <c r="O299" s="326"/>
      <c r="P299" s="326"/>
      <c r="Q299" s="327">
        <v>-120763275.3</v>
      </c>
      <c r="R299" s="327"/>
      <c r="T299" s="328">
        <v>153371102.43000001</v>
      </c>
      <c r="U299" s="328"/>
      <c r="V299" s="328"/>
      <c r="Y299" s="328">
        <v>103830982.78</v>
      </c>
      <c r="Z299" s="328"/>
      <c r="AA299" s="328"/>
      <c r="AB299" s="328"/>
      <c r="AC299" s="328"/>
      <c r="AD299" s="328"/>
      <c r="AF299" s="327">
        <v>-71223155.650000006</v>
      </c>
      <c r="AG299" s="327"/>
      <c r="AH299" s="327"/>
      <c r="AI299" s="327"/>
      <c r="AJ299" s="327"/>
      <c r="AK299" s="327"/>
      <c r="AL299" s="327"/>
    </row>
    <row r="300" spans="1:42" ht="11.1" customHeight="1" x14ac:dyDescent="0.25">
      <c r="A300" s="313" t="s">
        <v>690</v>
      </c>
      <c r="B300" s="313"/>
      <c r="C300" s="313"/>
      <c r="I300" s="313" t="s">
        <v>165</v>
      </c>
      <c r="J300" s="313"/>
      <c r="K300" s="313"/>
      <c r="L300" s="313"/>
      <c r="M300" s="313"/>
      <c r="N300" s="313"/>
      <c r="O300" s="313"/>
      <c r="P300" s="313"/>
      <c r="Q300" s="314">
        <v>-120763275.3</v>
      </c>
      <c r="R300" s="314"/>
      <c r="T300" s="315">
        <v>153371102.43000001</v>
      </c>
      <c r="U300" s="315"/>
      <c r="V300" s="315"/>
      <c r="Y300" s="315">
        <v>103830982.78</v>
      </c>
      <c r="Z300" s="315"/>
      <c r="AA300" s="315"/>
      <c r="AB300" s="315"/>
      <c r="AC300" s="315"/>
      <c r="AD300" s="315"/>
      <c r="AF300" s="314">
        <v>-71223155.650000006</v>
      </c>
      <c r="AG300" s="314"/>
      <c r="AH300" s="314"/>
      <c r="AI300" s="314"/>
      <c r="AJ300" s="314"/>
      <c r="AK300" s="314"/>
      <c r="AL300" s="314"/>
    </row>
    <row r="301" spans="1:42" ht="11.1" customHeight="1" x14ac:dyDescent="0.25">
      <c r="A301" s="316" t="s">
        <v>691</v>
      </c>
      <c r="B301" s="316"/>
      <c r="C301" s="316"/>
      <c r="M301" s="316" t="s">
        <v>165</v>
      </c>
      <c r="N301" s="316"/>
      <c r="O301" s="316"/>
      <c r="P301" s="316"/>
      <c r="Q301" s="310">
        <v>-137578967.84999999</v>
      </c>
      <c r="R301" s="310"/>
      <c r="T301" s="317">
        <v>61699831.039999999</v>
      </c>
      <c r="U301" s="317"/>
      <c r="V301" s="317"/>
      <c r="Y301" s="317">
        <v>62000000</v>
      </c>
      <c r="Z301" s="317"/>
      <c r="AA301" s="317"/>
      <c r="AB301" s="317"/>
      <c r="AC301" s="317"/>
      <c r="AD301" s="317"/>
      <c r="AF301" s="310">
        <v>-137879136.81</v>
      </c>
      <c r="AG301" s="310"/>
      <c r="AH301" s="310"/>
      <c r="AI301" s="310"/>
      <c r="AJ301" s="310"/>
      <c r="AK301" s="310"/>
      <c r="AL301" s="310"/>
      <c r="AO301" s="64">
        <f>AF300-Q300</f>
        <v>49540119.649999991</v>
      </c>
    </row>
    <row r="302" spans="1:42" ht="11.1" customHeight="1" x14ac:dyDescent="0.25">
      <c r="A302" s="316" t="s">
        <v>692</v>
      </c>
      <c r="B302" s="316"/>
      <c r="C302" s="316"/>
      <c r="M302" s="316" t="s">
        <v>166</v>
      </c>
      <c r="N302" s="316"/>
      <c r="O302" s="316"/>
      <c r="P302" s="316"/>
      <c r="Q302" s="310">
        <v>-25417030.699999999</v>
      </c>
      <c r="R302" s="310"/>
      <c r="T302" s="317">
        <v>0</v>
      </c>
      <c r="U302" s="317"/>
      <c r="V302" s="317"/>
      <c r="Y302" s="317">
        <v>0</v>
      </c>
      <c r="Z302" s="317"/>
      <c r="AA302" s="317"/>
      <c r="AB302" s="317"/>
      <c r="AC302" s="317"/>
      <c r="AD302" s="317"/>
      <c r="AF302" s="310">
        <v>-25417030.699999999</v>
      </c>
      <c r="AG302" s="310"/>
      <c r="AH302" s="310"/>
      <c r="AI302" s="310"/>
      <c r="AJ302" s="310"/>
      <c r="AK302" s="310"/>
      <c r="AL302" s="310"/>
    </row>
    <row r="303" spans="1:42" ht="11.1" customHeight="1" x14ac:dyDescent="0.25">
      <c r="A303" s="316" t="s">
        <v>693</v>
      </c>
      <c r="B303" s="316"/>
      <c r="C303" s="316"/>
      <c r="M303" s="316" t="s">
        <v>167</v>
      </c>
      <c r="N303" s="316"/>
      <c r="O303" s="316"/>
      <c r="P303" s="316"/>
      <c r="Q303" s="310">
        <v>-10001480.25</v>
      </c>
      <c r="R303" s="310"/>
      <c r="T303" s="317">
        <v>37087757.390000001</v>
      </c>
      <c r="U303" s="317"/>
      <c r="V303" s="317"/>
      <c r="Y303" s="317">
        <v>6781672.46</v>
      </c>
      <c r="Z303" s="317"/>
      <c r="AA303" s="317"/>
      <c r="AB303" s="317"/>
      <c r="AC303" s="317"/>
      <c r="AD303" s="317"/>
      <c r="AF303" s="310">
        <v>20304604.68</v>
      </c>
      <c r="AG303" s="310"/>
      <c r="AH303" s="310"/>
      <c r="AI303" s="310"/>
      <c r="AJ303" s="310"/>
      <c r="AK303" s="310"/>
      <c r="AL303" s="310"/>
    </row>
    <row r="304" spans="1:42" ht="11.1" customHeight="1" x14ac:dyDescent="0.25">
      <c r="A304" s="316" t="s">
        <v>694</v>
      </c>
      <c r="B304" s="316"/>
      <c r="C304" s="316"/>
      <c r="M304" s="316" t="s">
        <v>168</v>
      </c>
      <c r="N304" s="316"/>
      <c r="O304" s="316"/>
      <c r="P304" s="316"/>
      <c r="Q304" s="310">
        <v>37446850.600000001</v>
      </c>
      <c r="R304" s="310"/>
      <c r="T304" s="317">
        <v>47331106.539999999</v>
      </c>
      <c r="U304" s="317"/>
      <c r="V304" s="317"/>
      <c r="Y304" s="317">
        <v>28521818.23</v>
      </c>
      <c r="Z304" s="317"/>
      <c r="AA304" s="317"/>
      <c r="AB304" s="317"/>
      <c r="AC304" s="317"/>
      <c r="AD304" s="317"/>
      <c r="AF304" s="310">
        <v>56256138.909999996</v>
      </c>
      <c r="AG304" s="310"/>
      <c r="AH304" s="310"/>
      <c r="AI304" s="310"/>
      <c r="AJ304" s="310"/>
      <c r="AK304" s="310"/>
      <c r="AL304" s="310"/>
    </row>
    <row r="305" spans="1:40" ht="11.1" customHeight="1" x14ac:dyDescent="0.25">
      <c r="A305" s="316" t="s">
        <v>695</v>
      </c>
      <c r="B305" s="316"/>
      <c r="C305" s="316"/>
      <c r="M305" s="316" t="s">
        <v>169</v>
      </c>
      <c r="N305" s="316"/>
      <c r="O305" s="316"/>
      <c r="P305" s="316"/>
      <c r="Q305" s="310">
        <v>14787352.9</v>
      </c>
      <c r="R305" s="310"/>
      <c r="T305" s="317">
        <v>7252407.46</v>
      </c>
      <c r="U305" s="317"/>
      <c r="V305" s="317"/>
      <c r="Y305" s="317">
        <v>6527492.0899999999</v>
      </c>
      <c r="Z305" s="317"/>
      <c r="AA305" s="317"/>
      <c r="AB305" s="317"/>
      <c r="AC305" s="317"/>
      <c r="AD305" s="317"/>
      <c r="AF305" s="310">
        <v>15512268.27</v>
      </c>
      <c r="AG305" s="310"/>
      <c r="AH305" s="310"/>
      <c r="AI305" s="310"/>
      <c r="AJ305" s="310"/>
      <c r="AK305" s="310"/>
      <c r="AL305" s="310"/>
    </row>
    <row r="306" spans="1:40" s="80" customFormat="1" ht="11.1" customHeight="1" x14ac:dyDescent="0.25">
      <c r="A306" s="329" t="s">
        <v>696</v>
      </c>
      <c r="B306" s="329"/>
      <c r="C306" s="329"/>
      <c r="H306" s="329" t="s">
        <v>697</v>
      </c>
      <c r="I306" s="329"/>
      <c r="J306" s="329"/>
      <c r="K306" s="329"/>
      <c r="L306" s="329"/>
      <c r="M306" s="329"/>
      <c r="N306" s="329"/>
      <c r="O306" s="329"/>
      <c r="P306" s="329"/>
      <c r="Q306" s="330">
        <v>0</v>
      </c>
      <c r="R306" s="330"/>
      <c r="T306" s="331">
        <v>74660093.920000002</v>
      </c>
      <c r="U306" s="331"/>
      <c r="V306" s="331"/>
      <c r="Y306" s="331">
        <v>101940241.70999999</v>
      </c>
      <c r="Z306" s="331"/>
      <c r="AA306" s="331"/>
      <c r="AB306" s="331"/>
      <c r="AC306" s="331"/>
      <c r="AD306" s="331"/>
      <c r="AF306" s="330">
        <v>-27280147.789999999</v>
      </c>
      <c r="AG306" s="330"/>
      <c r="AH306" s="330"/>
      <c r="AI306" s="330"/>
      <c r="AJ306" s="330"/>
      <c r="AK306" s="330"/>
      <c r="AL306" s="330"/>
      <c r="AN306" s="81">
        <f>AF306</f>
        <v>-27280147.789999999</v>
      </c>
    </row>
    <row r="307" spans="1:40" ht="11.1" customHeight="1" x14ac:dyDescent="0.25">
      <c r="A307" s="313" t="s">
        <v>698</v>
      </c>
      <c r="B307" s="313"/>
      <c r="C307" s="313"/>
      <c r="H307" s="313" t="s">
        <v>699</v>
      </c>
      <c r="I307" s="313"/>
      <c r="J307" s="313"/>
      <c r="K307" s="313"/>
      <c r="L307" s="313"/>
      <c r="M307" s="313"/>
      <c r="N307" s="313"/>
      <c r="O307" s="313"/>
      <c r="P307" s="313"/>
      <c r="Q307" s="314">
        <v>0</v>
      </c>
      <c r="R307" s="314"/>
      <c r="T307" s="315">
        <v>4441134.95</v>
      </c>
      <c r="U307" s="315"/>
      <c r="V307" s="315"/>
      <c r="Y307" s="315">
        <v>648183.63</v>
      </c>
      <c r="Z307" s="315"/>
      <c r="AA307" s="315"/>
      <c r="AB307" s="315"/>
      <c r="AC307" s="315"/>
      <c r="AD307" s="315"/>
      <c r="AF307" s="314">
        <v>3792951.32</v>
      </c>
      <c r="AG307" s="314"/>
      <c r="AH307" s="314"/>
      <c r="AI307" s="314"/>
      <c r="AJ307" s="314"/>
      <c r="AK307" s="314"/>
      <c r="AL307" s="314"/>
      <c r="AN307" s="67">
        <f>AF556</f>
        <v>-6716472.9500000002</v>
      </c>
    </row>
    <row r="308" spans="1:40" ht="11.1" customHeight="1" x14ac:dyDescent="0.25">
      <c r="A308" s="313" t="s">
        <v>700</v>
      </c>
      <c r="B308" s="313"/>
      <c r="C308" s="313"/>
      <c r="H308" s="313" t="s">
        <v>172</v>
      </c>
      <c r="I308" s="313"/>
      <c r="J308" s="313"/>
      <c r="K308" s="313"/>
      <c r="L308" s="313"/>
      <c r="M308" s="313"/>
      <c r="N308" s="313"/>
      <c r="O308" s="313"/>
      <c r="P308" s="313"/>
      <c r="Q308" s="314">
        <v>0</v>
      </c>
      <c r="R308" s="314"/>
      <c r="T308" s="315">
        <v>4441134.6900000004</v>
      </c>
      <c r="U308" s="315"/>
      <c r="V308" s="315"/>
      <c r="Y308" s="315">
        <v>607684.35</v>
      </c>
      <c r="Z308" s="315"/>
      <c r="AA308" s="315"/>
      <c r="AB308" s="315"/>
      <c r="AC308" s="315"/>
      <c r="AD308" s="315"/>
      <c r="AF308" s="314">
        <v>3833450.34</v>
      </c>
      <c r="AG308" s="314"/>
      <c r="AH308" s="314"/>
      <c r="AI308" s="314"/>
      <c r="AJ308" s="314"/>
      <c r="AK308" s="314"/>
      <c r="AL308" s="314"/>
      <c r="AN308" s="67">
        <f>SUM(AN306:AN307)</f>
        <v>-33996620.740000002</v>
      </c>
    </row>
    <row r="309" spans="1:40" ht="11.1" customHeight="1" x14ac:dyDescent="0.25">
      <c r="A309" s="313" t="s">
        <v>701</v>
      </c>
      <c r="B309" s="313"/>
      <c r="C309" s="313"/>
      <c r="I309" s="313" t="s">
        <v>112</v>
      </c>
      <c r="J309" s="313"/>
      <c r="K309" s="313"/>
      <c r="L309" s="313"/>
      <c r="M309" s="313"/>
      <c r="N309" s="313"/>
      <c r="O309" s="313"/>
      <c r="P309" s="313"/>
      <c r="Q309" s="314">
        <v>0</v>
      </c>
      <c r="R309" s="314"/>
      <c r="T309" s="315">
        <v>4441134.6900000004</v>
      </c>
      <c r="U309" s="315"/>
      <c r="V309" s="315"/>
      <c r="Y309" s="315">
        <v>607684.35</v>
      </c>
      <c r="Z309" s="315"/>
      <c r="AA309" s="315"/>
      <c r="AB309" s="315"/>
      <c r="AC309" s="315"/>
      <c r="AD309" s="315"/>
      <c r="AF309" s="314">
        <v>3833450.34</v>
      </c>
      <c r="AG309" s="314"/>
      <c r="AH309" s="314"/>
      <c r="AI309" s="314"/>
      <c r="AJ309" s="314"/>
      <c r="AK309" s="314"/>
      <c r="AL309" s="314"/>
    </row>
    <row r="310" spans="1:40" ht="11.1" customHeight="1" x14ac:dyDescent="0.25">
      <c r="A310" s="313" t="s">
        <v>702</v>
      </c>
      <c r="B310" s="313"/>
      <c r="C310" s="313"/>
      <c r="J310" s="313" t="s">
        <v>703</v>
      </c>
      <c r="K310" s="313"/>
      <c r="L310" s="313"/>
      <c r="M310" s="313"/>
      <c r="N310" s="313"/>
      <c r="O310" s="313"/>
      <c r="P310" s="313"/>
      <c r="Q310" s="314">
        <v>0</v>
      </c>
      <c r="R310" s="314"/>
      <c r="T310" s="315">
        <v>872801.65</v>
      </c>
      <c r="U310" s="315"/>
      <c r="V310" s="315"/>
      <c r="Y310" s="315">
        <v>253485.26</v>
      </c>
      <c r="Z310" s="315"/>
      <c r="AA310" s="315"/>
      <c r="AB310" s="315"/>
      <c r="AC310" s="315"/>
      <c r="AD310" s="315"/>
      <c r="AF310" s="314">
        <v>619316.39</v>
      </c>
      <c r="AG310" s="314"/>
      <c r="AH310" s="314"/>
      <c r="AI310" s="314"/>
      <c r="AJ310" s="314"/>
      <c r="AK310" s="314"/>
      <c r="AL310" s="314"/>
      <c r="AN310" s="71">
        <f>AN308*0.05</f>
        <v>-1699831.0370000002</v>
      </c>
    </row>
    <row r="311" spans="1:40" ht="11.1" customHeight="1" x14ac:dyDescent="0.25">
      <c r="A311" s="313" t="s">
        <v>1697</v>
      </c>
      <c r="B311" s="313"/>
      <c r="C311" s="313"/>
      <c r="K311" s="313" t="s">
        <v>1128</v>
      </c>
      <c r="L311" s="313"/>
      <c r="M311" s="313"/>
      <c r="N311" s="313"/>
      <c r="O311" s="313"/>
      <c r="P311" s="313"/>
      <c r="Q311" s="314">
        <v>0</v>
      </c>
      <c r="R311" s="314"/>
      <c r="T311" s="315">
        <v>585102.82999999996</v>
      </c>
      <c r="U311" s="315"/>
      <c r="V311" s="315"/>
      <c r="Y311" s="315">
        <v>173775.1</v>
      </c>
      <c r="Z311" s="315"/>
      <c r="AA311" s="315"/>
      <c r="AB311" s="315"/>
      <c r="AC311" s="315"/>
      <c r="AD311" s="315"/>
      <c r="AF311" s="314">
        <v>411327.73</v>
      </c>
      <c r="AG311" s="314"/>
      <c r="AH311" s="314"/>
      <c r="AI311" s="314"/>
      <c r="AJ311" s="314"/>
      <c r="AK311" s="314"/>
      <c r="AL311" s="314"/>
    </row>
    <row r="312" spans="1:40" ht="11.1" customHeight="1" x14ac:dyDescent="0.25">
      <c r="A312" s="313" t="s">
        <v>1698</v>
      </c>
      <c r="B312" s="313"/>
      <c r="C312" s="313"/>
      <c r="L312" s="313" t="s">
        <v>1130</v>
      </c>
      <c r="M312" s="313"/>
      <c r="N312" s="313"/>
      <c r="O312" s="313"/>
      <c r="P312" s="313"/>
      <c r="Q312" s="314">
        <v>0</v>
      </c>
      <c r="R312" s="314"/>
      <c r="T312" s="315">
        <v>262215</v>
      </c>
      <c r="U312" s="315"/>
      <c r="V312" s="315"/>
      <c r="Y312" s="315">
        <v>164964.51</v>
      </c>
      <c r="Z312" s="315"/>
      <c r="AA312" s="315"/>
      <c r="AB312" s="315"/>
      <c r="AC312" s="315"/>
      <c r="AD312" s="315"/>
      <c r="AF312" s="314">
        <v>97250.49</v>
      </c>
      <c r="AG312" s="314"/>
      <c r="AH312" s="314"/>
      <c r="AI312" s="314"/>
      <c r="AJ312" s="314"/>
      <c r="AK312" s="314"/>
      <c r="AL312" s="314"/>
      <c r="AN312" s="72">
        <f>AN308-AN310</f>
        <v>-32296789.703000002</v>
      </c>
    </row>
    <row r="313" spans="1:40" ht="11.1" customHeight="1" x14ac:dyDescent="0.25">
      <c r="A313" s="316" t="s">
        <v>1699</v>
      </c>
      <c r="B313" s="316"/>
      <c r="C313" s="316"/>
      <c r="M313" s="316" t="s">
        <v>1132</v>
      </c>
      <c r="N313" s="316"/>
      <c r="O313" s="316"/>
      <c r="P313" s="316"/>
      <c r="Q313" s="310">
        <v>0</v>
      </c>
      <c r="R313" s="310"/>
      <c r="T313" s="317">
        <v>168800.72</v>
      </c>
      <c r="U313" s="317"/>
      <c r="V313" s="317"/>
      <c r="Y313" s="317">
        <v>132150.88</v>
      </c>
      <c r="Z313" s="317"/>
      <c r="AA313" s="317"/>
      <c r="AB313" s="317"/>
      <c r="AC313" s="317"/>
      <c r="AD313" s="317"/>
      <c r="AF313" s="310">
        <v>36649.839999999997</v>
      </c>
      <c r="AG313" s="310"/>
      <c r="AH313" s="310"/>
      <c r="AI313" s="310"/>
      <c r="AJ313" s="310"/>
      <c r="AK313" s="310"/>
      <c r="AL313" s="310"/>
    </row>
    <row r="314" spans="1:40" ht="11.1" customHeight="1" x14ac:dyDescent="0.25">
      <c r="A314" s="316" t="s">
        <v>1700</v>
      </c>
      <c r="B314" s="316"/>
      <c r="C314" s="316"/>
      <c r="M314" s="316" t="s">
        <v>1134</v>
      </c>
      <c r="N314" s="316"/>
      <c r="O314" s="316"/>
      <c r="P314" s="316"/>
      <c r="Q314" s="310">
        <v>0</v>
      </c>
      <c r="R314" s="310"/>
      <c r="T314" s="317">
        <v>39113.379999999997</v>
      </c>
      <c r="U314" s="317"/>
      <c r="V314" s="317"/>
      <c r="Y314" s="317">
        <v>10802.59</v>
      </c>
      <c r="Z314" s="317"/>
      <c r="AA314" s="317"/>
      <c r="AB314" s="317"/>
      <c r="AC314" s="317"/>
      <c r="AD314" s="317"/>
      <c r="AF314" s="310">
        <v>28310.79</v>
      </c>
      <c r="AG314" s="310"/>
      <c r="AH314" s="310"/>
      <c r="AI314" s="310"/>
      <c r="AJ314" s="310"/>
      <c r="AK314" s="310"/>
      <c r="AL314" s="310"/>
      <c r="AN314" s="72">
        <f>AN312*0.25</f>
        <v>-8074197.4257500004</v>
      </c>
    </row>
    <row r="315" spans="1:40" ht="11.1" customHeight="1" x14ac:dyDescent="0.25">
      <c r="A315" s="316" t="s">
        <v>1701</v>
      </c>
      <c r="B315" s="316"/>
      <c r="C315" s="316"/>
      <c r="M315" s="316" t="s">
        <v>153</v>
      </c>
      <c r="N315" s="316"/>
      <c r="O315" s="316"/>
      <c r="P315" s="316"/>
      <c r="Q315" s="310">
        <v>0</v>
      </c>
      <c r="R315" s="310"/>
      <c r="T315" s="317">
        <v>24783.97</v>
      </c>
      <c r="U315" s="317"/>
      <c r="V315" s="317"/>
      <c r="Y315" s="317">
        <v>9433.31</v>
      </c>
      <c r="Z315" s="317"/>
      <c r="AA315" s="317"/>
      <c r="AB315" s="317"/>
      <c r="AC315" s="317"/>
      <c r="AD315" s="317"/>
      <c r="AF315" s="310">
        <v>15350.66</v>
      </c>
      <c r="AG315" s="310"/>
      <c r="AH315" s="310"/>
      <c r="AI315" s="310"/>
      <c r="AJ315" s="310"/>
      <c r="AK315" s="310"/>
      <c r="AL315" s="310"/>
      <c r="AN315" s="72">
        <f>AN312*0.25</f>
        <v>-8074197.4257500004</v>
      </c>
    </row>
    <row r="316" spans="1:40" ht="11.1" customHeight="1" x14ac:dyDescent="0.25">
      <c r="A316" s="316" t="s">
        <v>1702</v>
      </c>
      <c r="B316" s="316"/>
      <c r="C316" s="316"/>
      <c r="M316" s="316" t="s">
        <v>151</v>
      </c>
      <c r="N316" s="316"/>
      <c r="O316" s="316"/>
      <c r="P316" s="316"/>
      <c r="Q316" s="310">
        <v>0</v>
      </c>
      <c r="R316" s="310"/>
      <c r="T316" s="317">
        <v>22137.7</v>
      </c>
      <c r="U316" s="317"/>
      <c r="V316" s="317"/>
      <c r="Y316" s="317">
        <v>9433.2999999999993</v>
      </c>
      <c r="Z316" s="317"/>
      <c r="AA316" s="317"/>
      <c r="AB316" s="317"/>
      <c r="AC316" s="317"/>
      <c r="AD316" s="317"/>
      <c r="AF316" s="310">
        <v>12704.4</v>
      </c>
      <c r="AG316" s="310"/>
      <c r="AH316" s="310"/>
      <c r="AI316" s="310"/>
      <c r="AJ316" s="310"/>
      <c r="AK316" s="310"/>
      <c r="AL316" s="310"/>
    </row>
    <row r="317" spans="1:40" ht="11.1" customHeight="1" x14ac:dyDescent="0.25">
      <c r="A317" s="316" t="s">
        <v>1703</v>
      </c>
      <c r="B317" s="316"/>
      <c r="C317" s="316"/>
      <c r="M317" s="316" t="s">
        <v>1138</v>
      </c>
      <c r="N317" s="316"/>
      <c r="O317" s="316"/>
      <c r="P317" s="316"/>
      <c r="Q317" s="310">
        <v>0</v>
      </c>
      <c r="R317" s="310"/>
      <c r="T317" s="317">
        <v>7379.23</v>
      </c>
      <c r="U317" s="317"/>
      <c r="V317" s="317"/>
      <c r="Y317" s="317">
        <v>3144.43</v>
      </c>
      <c r="Z317" s="317"/>
      <c r="AA317" s="317"/>
      <c r="AB317" s="317"/>
      <c r="AC317" s="317"/>
      <c r="AD317" s="317"/>
      <c r="AF317" s="310">
        <v>4234.8</v>
      </c>
      <c r="AG317" s="310"/>
      <c r="AH317" s="310"/>
      <c r="AI317" s="310"/>
      <c r="AJ317" s="310"/>
      <c r="AK317" s="310"/>
      <c r="AL317" s="310"/>
    </row>
    <row r="318" spans="1:40" ht="11.1" customHeight="1" x14ac:dyDescent="0.25">
      <c r="A318" s="313" t="s">
        <v>1704</v>
      </c>
      <c r="B318" s="313"/>
      <c r="C318" s="313"/>
      <c r="L318" s="313" t="s">
        <v>1140</v>
      </c>
      <c r="M318" s="313"/>
      <c r="N318" s="313"/>
      <c r="O318" s="313"/>
      <c r="P318" s="313"/>
      <c r="Q318" s="314">
        <v>0</v>
      </c>
      <c r="R318" s="314"/>
      <c r="T318" s="315">
        <v>86537.87</v>
      </c>
      <c r="U318" s="315"/>
      <c r="V318" s="315"/>
      <c r="Y318" s="315">
        <v>0</v>
      </c>
      <c r="Z318" s="315"/>
      <c r="AA318" s="315"/>
      <c r="AB318" s="315"/>
      <c r="AC318" s="315"/>
      <c r="AD318" s="315"/>
      <c r="AF318" s="314">
        <v>86537.87</v>
      </c>
      <c r="AG318" s="314"/>
      <c r="AH318" s="314"/>
      <c r="AI318" s="314"/>
      <c r="AJ318" s="314"/>
      <c r="AK318" s="314"/>
      <c r="AL318" s="314"/>
    </row>
    <row r="319" spans="1:40" ht="11.1" customHeight="1" x14ac:dyDescent="0.25">
      <c r="A319" s="316" t="s">
        <v>1705</v>
      </c>
      <c r="B319" s="316"/>
      <c r="C319" s="316"/>
      <c r="M319" s="316" t="s">
        <v>1132</v>
      </c>
      <c r="N319" s="316"/>
      <c r="O319" s="316"/>
      <c r="P319" s="316"/>
      <c r="Q319" s="310">
        <v>0</v>
      </c>
      <c r="R319" s="310"/>
      <c r="T319" s="317">
        <v>22619.11</v>
      </c>
      <c r="U319" s="317"/>
      <c r="V319" s="317"/>
      <c r="Y319" s="317">
        <v>0</v>
      </c>
      <c r="Z319" s="317"/>
      <c r="AA319" s="317"/>
      <c r="AB319" s="317"/>
      <c r="AC319" s="317"/>
      <c r="AD319" s="317"/>
      <c r="AF319" s="310">
        <v>22619.11</v>
      </c>
      <c r="AG319" s="310"/>
      <c r="AH319" s="310"/>
      <c r="AI319" s="310"/>
      <c r="AJ319" s="310"/>
      <c r="AK319" s="310"/>
      <c r="AL319" s="310"/>
    </row>
    <row r="320" spans="1:40" ht="11.1" customHeight="1" x14ac:dyDescent="0.25">
      <c r="A320" s="316" t="s">
        <v>1706</v>
      </c>
      <c r="B320" s="316"/>
      <c r="C320" s="316"/>
      <c r="M320" s="316" t="s">
        <v>1134</v>
      </c>
      <c r="N320" s="316"/>
      <c r="O320" s="316"/>
      <c r="P320" s="316"/>
      <c r="Q320" s="310">
        <v>0</v>
      </c>
      <c r="R320" s="310"/>
      <c r="T320" s="317">
        <v>2049.81</v>
      </c>
      <c r="U320" s="317"/>
      <c r="V320" s="317"/>
      <c r="Y320" s="317">
        <v>0</v>
      </c>
      <c r="Z320" s="317"/>
      <c r="AA320" s="317"/>
      <c r="AB320" s="317"/>
      <c r="AC320" s="317"/>
      <c r="AD320" s="317"/>
      <c r="AF320" s="310">
        <v>2049.81</v>
      </c>
      <c r="AG320" s="310"/>
      <c r="AH320" s="310"/>
      <c r="AI320" s="310"/>
      <c r="AJ320" s="310"/>
      <c r="AK320" s="310"/>
      <c r="AL320" s="310"/>
    </row>
    <row r="321" spans="1:38" ht="11.1" customHeight="1" x14ac:dyDescent="0.25">
      <c r="A321" s="316" t="s">
        <v>1707</v>
      </c>
      <c r="B321" s="316"/>
      <c r="C321" s="316"/>
      <c r="M321" s="316" t="s">
        <v>153</v>
      </c>
      <c r="N321" s="316"/>
      <c r="O321" s="316"/>
      <c r="P321" s="316"/>
      <c r="Q321" s="310">
        <v>0</v>
      </c>
      <c r="R321" s="310"/>
      <c r="T321" s="317">
        <v>25718.03</v>
      </c>
      <c r="U321" s="317"/>
      <c r="V321" s="317"/>
      <c r="Y321" s="317">
        <v>0</v>
      </c>
      <c r="Z321" s="317"/>
      <c r="AA321" s="317"/>
      <c r="AB321" s="317"/>
      <c r="AC321" s="317"/>
      <c r="AD321" s="317"/>
      <c r="AF321" s="310">
        <v>25718.03</v>
      </c>
      <c r="AG321" s="310"/>
      <c r="AH321" s="310"/>
      <c r="AI321" s="310"/>
      <c r="AJ321" s="310"/>
      <c r="AK321" s="310"/>
      <c r="AL321" s="310"/>
    </row>
    <row r="322" spans="1:38" ht="11.1" customHeight="1" x14ac:dyDescent="0.25">
      <c r="A322" s="316" t="s">
        <v>1708</v>
      </c>
      <c r="B322" s="316"/>
      <c r="C322" s="316"/>
      <c r="M322" s="316" t="s">
        <v>151</v>
      </c>
      <c r="N322" s="316"/>
      <c r="O322" s="316"/>
      <c r="P322" s="316"/>
      <c r="Q322" s="310">
        <v>0</v>
      </c>
      <c r="R322" s="310"/>
      <c r="T322" s="317">
        <v>27113.19</v>
      </c>
      <c r="U322" s="317"/>
      <c r="V322" s="317"/>
      <c r="Y322" s="317">
        <v>0</v>
      </c>
      <c r="Z322" s="317"/>
      <c r="AA322" s="317"/>
      <c r="AB322" s="317"/>
      <c r="AC322" s="317"/>
      <c r="AD322" s="317"/>
      <c r="AF322" s="310">
        <v>27113.19</v>
      </c>
      <c r="AG322" s="310"/>
      <c r="AH322" s="310"/>
      <c r="AI322" s="310"/>
      <c r="AJ322" s="310"/>
      <c r="AK322" s="310"/>
      <c r="AL322" s="310"/>
    </row>
    <row r="323" spans="1:38" ht="11.1" customHeight="1" x14ac:dyDescent="0.25">
      <c r="A323" s="316" t="s">
        <v>1709</v>
      </c>
      <c r="B323" s="316"/>
      <c r="C323" s="316"/>
      <c r="M323" s="316" t="s">
        <v>1138</v>
      </c>
      <c r="N323" s="316"/>
      <c r="O323" s="316"/>
      <c r="P323" s="316"/>
      <c r="Q323" s="310">
        <v>0</v>
      </c>
      <c r="R323" s="310"/>
      <c r="T323" s="317">
        <v>9037.73</v>
      </c>
      <c r="U323" s="317"/>
      <c r="V323" s="317"/>
      <c r="Y323" s="317">
        <v>0</v>
      </c>
      <c r="Z323" s="317"/>
      <c r="AA323" s="317"/>
      <c r="AB323" s="317"/>
      <c r="AC323" s="317"/>
      <c r="AD323" s="317"/>
      <c r="AF323" s="310">
        <v>9037.73</v>
      </c>
      <c r="AG323" s="310"/>
      <c r="AH323" s="310"/>
      <c r="AI323" s="310"/>
      <c r="AJ323" s="310"/>
      <c r="AK323" s="310"/>
      <c r="AL323" s="310"/>
    </row>
    <row r="324" spans="1:38" ht="11.1" customHeight="1" x14ac:dyDescent="0.25">
      <c r="A324" s="313" t="s">
        <v>1710</v>
      </c>
      <c r="B324" s="313"/>
      <c r="C324" s="313"/>
      <c r="L324" s="313" t="s">
        <v>1147</v>
      </c>
      <c r="M324" s="313"/>
      <c r="N324" s="313"/>
      <c r="O324" s="313"/>
      <c r="P324" s="313"/>
      <c r="Q324" s="314">
        <v>0</v>
      </c>
      <c r="R324" s="314"/>
      <c r="T324" s="315">
        <v>27417.06</v>
      </c>
      <c r="U324" s="315"/>
      <c r="V324" s="315"/>
      <c r="Y324" s="315">
        <v>0</v>
      </c>
      <c r="Z324" s="315"/>
      <c r="AA324" s="315"/>
      <c r="AB324" s="315"/>
      <c r="AC324" s="315"/>
      <c r="AD324" s="315"/>
      <c r="AF324" s="314">
        <v>27417.06</v>
      </c>
      <c r="AG324" s="314"/>
      <c r="AH324" s="314"/>
      <c r="AI324" s="314"/>
      <c r="AJ324" s="314"/>
      <c r="AK324" s="314"/>
      <c r="AL324" s="314"/>
    </row>
    <row r="325" spans="1:38" ht="11.1" customHeight="1" x14ac:dyDescent="0.25">
      <c r="A325" s="316" t="s">
        <v>1711</v>
      </c>
      <c r="B325" s="316"/>
      <c r="C325" s="316"/>
      <c r="M325" s="316" t="s">
        <v>1132</v>
      </c>
      <c r="N325" s="316"/>
      <c r="O325" s="316"/>
      <c r="P325" s="316"/>
      <c r="Q325" s="310">
        <v>0</v>
      </c>
      <c r="R325" s="310"/>
      <c r="T325" s="317">
        <v>6171.25</v>
      </c>
      <c r="U325" s="317"/>
      <c r="V325" s="317"/>
      <c r="Y325" s="317">
        <v>0</v>
      </c>
      <c r="Z325" s="317"/>
      <c r="AA325" s="317"/>
      <c r="AB325" s="317"/>
      <c r="AC325" s="317"/>
      <c r="AD325" s="317"/>
      <c r="AF325" s="310">
        <v>6171.25</v>
      </c>
      <c r="AG325" s="310"/>
      <c r="AH325" s="310"/>
      <c r="AI325" s="310"/>
      <c r="AJ325" s="310"/>
      <c r="AK325" s="310"/>
      <c r="AL325" s="310"/>
    </row>
    <row r="326" spans="1:38" ht="11.1" customHeight="1" x14ac:dyDescent="0.25">
      <c r="A326" s="316" t="s">
        <v>1712</v>
      </c>
      <c r="B326" s="316"/>
      <c r="C326" s="316"/>
      <c r="M326" s="316" t="s">
        <v>1134</v>
      </c>
      <c r="N326" s="316"/>
      <c r="O326" s="316"/>
      <c r="P326" s="316"/>
      <c r="Q326" s="310">
        <v>0</v>
      </c>
      <c r="R326" s="310"/>
      <c r="T326" s="317">
        <v>4057.77</v>
      </c>
      <c r="U326" s="317"/>
      <c r="V326" s="317"/>
      <c r="Y326" s="317">
        <v>0</v>
      </c>
      <c r="Z326" s="317"/>
      <c r="AA326" s="317"/>
      <c r="AB326" s="317"/>
      <c r="AC326" s="317"/>
      <c r="AD326" s="317"/>
      <c r="AF326" s="310">
        <v>4057.77</v>
      </c>
      <c r="AG326" s="310"/>
      <c r="AH326" s="310"/>
      <c r="AI326" s="310"/>
      <c r="AJ326" s="310"/>
      <c r="AK326" s="310"/>
      <c r="AL326" s="310"/>
    </row>
    <row r="327" spans="1:38" ht="11.1" customHeight="1" x14ac:dyDescent="0.25">
      <c r="A327" s="316" t="s">
        <v>1713</v>
      </c>
      <c r="B327" s="316"/>
      <c r="C327" s="316"/>
      <c r="M327" s="316" t="s">
        <v>153</v>
      </c>
      <c r="N327" s="316"/>
      <c r="O327" s="316"/>
      <c r="P327" s="316"/>
      <c r="Q327" s="310">
        <v>0</v>
      </c>
      <c r="R327" s="310"/>
      <c r="T327" s="317">
        <v>4884.97</v>
      </c>
      <c r="U327" s="317"/>
      <c r="V327" s="317"/>
      <c r="Y327" s="317">
        <v>0</v>
      </c>
      <c r="Z327" s="317"/>
      <c r="AA327" s="317"/>
      <c r="AB327" s="317"/>
      <c r="AC327" s="317"/>
      <c r="AD327" s="317"/>
      <c r="AF327" s="310">
        <v>4884.97</v>
      </c>
      <c r="AG327" s="310"/>
      <c r="AH327" s="310"/>
      <c r="AI327" s="310"/>
      <c r="AJ327" s="310"/>
      <c r="AK327" s="310"/>
      <c r="AL327" s="310"/>
    </row>
    <row r="328" spans="1:38" ht="11.1" customHeight="1" x14ac:dyDescent="0.25">
      <c r="A328" s="316" t="s">
        <v>1714</v>
      </c>
      <c r="B328" s="316"/>
      <c r="C328" s="316"/>
      <c r="M328" s="316" t="s">
        <v>151</v>
      </c>
      <c r="N328" s="316"/>
      <c r="O328" s="316"/>
      <c r="P328" s="316"/>
      <c r="Q328" s="310">
        <v>0</v>
      </c>
      <c r="R328" s="310"/>
      <c r="T328" s="317">
        <v>6933.06</v>
      </c>
      <c r="U328" s="317"/>
      <c r="V328" s="317"/>
      <c r="Y328" s="317">
        <v>0</v>
      </c>
      <c r="Z328" s="317"/>
      <c r="AA328" s="317"/>
      <c r="AB328" s="317"/>
      <c r="AC328" s="317"/>
      <c r="AD328" s="317"/>
      <c r="AF328" s="310">
        <v>6933.06</v>
      </c>
      <c r="AG328" s="310"/>
      <c r="AH328" s="310"/>
      <c r="AI328" s="310"/>
      <c r="AJ328" s="310"/>
      <c r="AK328" s="310"/>
      <c r="AL328" s="310"/>
    </row>
    <row r="329" spans="1:38" ht="11.1" customHeight="1" x14ac:dyDescent="0.25">
      <c r="A329" s="316" t="s">
        <v>1715</v>
      </c>
      <c r="B329" s="316"/>
      <c r="C329" s="316"/>
      <c r="M329" s="316" t="s">
        <v>1138</v>
      </c>
      <c r="N329" s="316"/>
      <c r="O329" s="316"/>
      <c r="P329" s="316"/>
      <c r="Q329" s="310">
        <v>0</v>
      </c>
      <c r="R329" s="310"/>
      <c r="T329" s="317">
        <v>2311.02</v>
      </c>
      <c r="U329" s="317"/>
      <c r="V329" s="317"/>
      <c r="Y329" s="317">
        <v>0</v>
      </c>
      <c r="Z329" s="317"/>
      <c r="AA329" s="317"/>
      <c r="AB329" s="317"/>
      <c r="AC329" s="317"/>
      <c r="AD329" s="317"/>
      <c r="AF329" s="310">
        <v>2311.02</v>
      </c>
      <c r="AG329" s="310"/>
      <c r="AH329" s="310"/>
      <c r="AI329" s="310"/>
      <c r="AJ329" s="310"/>
      <c r="AK329" s="310"/>
      <c r="AL329" s="310"/>
    </row>
    <row r="330" spans="1:38" ht="11.1" customHeight="1" x14ac:dyDescent="0.25">
      <c r="A330" s="316" t="s">
        <v>1716</v>
      </c>
      <c r="B330" s="316"/>
      <c r="C330" s="316"/>
      <c r="M330" s="316" t="s">
        <v>208</v>
      </c>
      <c r="N330" s="316"/>
      <c r="O330" s="316"/>
      <c r="P330" s="316"/>
      <c r="Q330" s="310">
        <v>0</v>
      </c>
      <c r="R330" s="310"/>
      <c r="T330" s="317">
        <v>3058.99</v>
      </c>
      <c r="U330" s="317"/>
      <c r="V330" s="317"/>
      <c r="Y330" s="317">
        <v>0</v>
      </c>
      <c r="Z330" s="317"/>
      <c r="AA330" s="317"/>
      <c r="AB330" s="317"/>
      <c r="AC330" s="317"/>
      <c r="AD330" s="317"/>
      <c r="AF330" s="310">
        <v>3058.99</v>
      </c>
      <c r="AG330" s="310"/>
      <c r="AH330" s="310"/>
      <c r="AI330" s="310"/>
      <c r="AJ330" s="310"/>
      <c r="AK330" s="310"/>
      <c r="AL330" s="310"/>
    </row>
    <row r="331" spans="1:38" ht="11.1" customHeight="1" x14ac:dyDescent="0.25">
      <c r="A331" s="313" t="s">
        <v>1717</v>
      </c>
      <c r="B331" s="313"/>
      <c r="C331" s="313"/>
      <c r="L331" s="313" t="s">
        <v>1155</v>
      </c>
      <c r="M331" s="313"/>
      <c r="N331" s="313"/>
      <c r="O331" s="313"/>
      <c r="P331" s="313"/>
      <c r="Q331" s="314">
        <v>0</v>
      </c>
      <c r="R331" s="314"/>
      <c r="T331" s="315">
        <v>1600</v>
      </c>
      <c r="U331" s="315"/>
      <c r="V331" s="315"/>
      <c r="Y331" s="315">
        <v>0</v>
      </c>
      <c r="Z331" s="315"/>
      <c r="AA331" s="315"/>
      <c r="AB331" s="315"/>
      <c r="AC331" s="315"/>
      <c r="AD331" s="315"/>
      <c r="AF331" s="314">
        <v>1600</v>
      </c>
      <c r="AG331" s="314"/>
      <c r="AH331" s="314"/>
      <c r="AI331" s="314"/>
      <c r="AJ331" s="314"/>
      <c r="AK331" s="314"/>
      <c r="AL331" s="314"/>
    </row>
    <row r="332" spans="1:38" ht="11.1" customHeight="1" x14ac:dyDescent="0.25">
      <c r="A332" s="316" t="s">
        <v>1718</v>
      </c>
      <c r="B332" s="316"/>
      <c r="C332" s="316"/>
      <c r="M332" s="316" t="s">
        <v>208</v>
      </c>
      <c r="N332" s="316"/>
      <c r="O332" s="316"/>
      <c r="P332" s="316"/>
      <c r="Q332" s="310">
        <v>0</v>
      </c>
      <c r="R332" s="310"/>
      <c r="T332" s="317">
        <v>1600</v>
      </c>
      <c r="U332" s="317"/>
      <c r="V332" s="317"/>
      <c r="Y332" s="317">
        <v>0</v>
      </c>
      <c r="Z332" s="317"/>
      <c r="AA332" s="317"/>
      <c r="AB332" s="317"/>
      <c r="AC332" s="317"/>
      <c r="AD332" s="317"/>
      <c r="AF332" s="310">
        <v>1600</v>
      </c>
      <c r="AG332" s="310"/>
      <c r="AH332" s="310"/>
      <c r="AI332" s="310"/>
      <c r="AJ332" s="310"/>
      <c r="AK332" s="310"/>
      <c r="AL332" s="310"/>
    </row>
    <row r="333" spans="1:38" ht="11.1" customHeight="1" x14ac:dyDescent="0.25">
      <c r="A333" s="313" t="s">
        <v>1719</v>
      </c>
      <c r="B333" s="313"/>
      <c r="C333" s="313"/>
      <c r="L333" s="313" t="s">
        <v>1158</v>
      </c>
      <c r="M333" s="313"/>
      <c r="N333" s="313"/>
      <c r="O333" s="313"/>
      <c r="P333" s="313"/>
      <c r="Q333" s="314">
        <v>0</v>
      </c>
      <c r="R333" s="314"/>
      <c r="T333" s="315">
        <v>207332.9</v>
      </c>
      <c r="U333" s="315"/>
      <c r="V333" s="315"/>
      <c r="Y333" s="315">
        <v>8810.59</v>
      </c>
      <c r="Z333" s="315"/>
      <c r="AA333" s="315"/>
      <c r="AB333" s="315"/>
      <c r="AC333" s="315"/>
      <c r="AD333" s="315"/>
      <c r="AF333" s="314">
        <v>198522.31</v>
      </c>
      <c r="AG333" s="314"/>
      <c r="AH333" s="314"/>
      <c r="AI333" s="314"/>
      <c r="AJ333" s="314"/>
      <c r="AK333" s="314"/>
      <c r="AL333" s="314"/>
    </row>
    <row r="334" spans="1:38" ht="11.1" customHeight="1" x14ac:dyDescent="0.25">
      <c r="A334" s="316" t="s">
        <v>1720</v>
      </c>
      <c r="B334" s="316"/>
      <c r="C334" s="316"/>
      <c r="M334" s="316" t="s">
        <v>1132</v>
      </c>
      <c r="N334" s="316"/>
      <c r="O334" s="316"/>
      <c r="P334" s="316"/>
      <c r="Q334" s="310">
        <v>0</v>
      </c>
      <c r="R334" s="310"/>
      <c r="T334" s="317">
        <v>78216.649999999994</v>
      </c>
      <c r="U334" s="317"/>
      <c r="V334" s="317"/>
      <c r="Y334" s="317">
        <v>0</v>
      </c>
      <c r="Z334" s="317"/>
      <c r="AA334" s="317"/>
      <c r="AB334" s="317"/>
      <c r="AC334" s="317"/>
      <c r="AD334" s="317"/>
      <c r="AF334" s="310">
        <v>78216.649999999994</v>
      </c>
      <c r="AG334" s="310"/>
      <c r="AH334" s="310"/>
      <c r="AI334" s="310"/>
      <c r="AJ334" s="310"/>
      <c r="AK334" s="310"/>
      <c r="AL334" s="310"/>
    </row>
    <row r="335" spans="1:38" ht="11.1" customHeight="1" x14ac:dyDescent="0.25">
      <c r="A335" s="316" t="s">
        <v>1721</v>
      </c>
      <c r="B335" s="316"/>
      <c r="C335" s="316"/>
      <c r="M335" s="316" t="s">
        <v>1134</v>
      </c>
      <c r="N335" s="316"/>
      <c r="O335" s="316"/>
      <c r="P335" s="316"/>
      <c r="Q335" s="310">
        <v>0</v>
      </c>
      <c r="R335" s="310"/>
      <c r="T335" s="317">
        <v>42558.31</v>
      </c>
      <c r="U335" s="317"/>
      <c r="V335" s="317"/>
      <c r="Y335" s="317">
        <v>0</v>
      </c>
      <c r="Z335" s="317"/>
      <c r="AA335" s="317"/>
      <c r="AB335" s="317"/>
      <c r="AC335" s="317"/>
      <c r="AD335" s="317"/>
      <c r="AF335" s="310">
        <v>42558.31</v>
      </c>
      <c r="AG335" s="310"/>
      <c r="AH335" s="310"/>
      <c r="AI335" s="310"/>
      <c r="AJ335" s="310"/>
      <c r="AK335" s="310"/>
      <c r="AL335" s="310"/>
    </row>
    <row r="336" spans="1:38" ht="11.1" customHeight="1" x14ac:dyDescent="0.25">
      <c r="A336" s="316" t="s">
        <v>1722</v>
      </c>
      <c r="B336" s="316"/>
      <c r="C336" s="316"/>
      <c r="M336" s="316" t="s">
        <v>153</v>
      </c>
      <c r="N336" s="316"/>
      <c r="O336" s="316"/>
      <c r="P336" s="316"/>
      <c r="Q336" s="310">
        <v>0</v>
      </c>
      <c r="R336" s="310"/>
      <c r="T336" s="317">
        <v>28659.99</v>
      </c>
      <c r="U336" s="317"/>
      <c r="V336" s="317"/>
      <c r="Y336" s="317">
        <v>2294.61</v>
      </c>
      <c r="Z336" s="317"/>
      <c r="AA336" s="317"/>
      <c r="AB336" s="317"/>
      <c r="AC336" s="317"/>
      <c r="AD336" s="317"/>
      <c r="AF336" s="310">
        <v>26365.38</v>
      </c>
      <c r="AG336" s="310"/>
      <c r="AH336" s="310"/>
      <c r="AI336" s="310"/>
      <c r="AJ336" s="310"/>
      <c r="AK336" s="310"/>
      <c r="AL336" s="310"/>
    </row>
    <row r="337" spans="1:38" ht="11.1" customHeight="1" x14ac:dyDescent="0.25">
      <c r="A337" s="316" t="s">
        <v>1723</v>
      </c>
      <c r="B337" s="316"/>
      <c r="C337" s="316"/>
      <c r="M337" s="316" t="s">
        <v>151</v>
      </c>
      <c r="N337" s="316"/>
      <c r="O337" s="316"/>
      <c r="P337" s="316"/>
      <c r="Q337" s="310">
        <v>0</v>
      </c>
      <c r="R337" s="310"/>
      <c r="T337" s="317">
        <v>43382.02</v>
      </c>
      <c r="U337" s="317"/>
      <c r="V337" s="317"/>
      <c r="Y337" s="317">
        <v>4886.97</v>
      </c>
      <c r="Z337" s="317"/>
      <c r="AA337" s="317"/>
      <c r="AB337" s="317"/>
      <c r="AC337" s="317"/>
      <c r="AD337" s="317"/>
      <c r="AF337" s="310">
        <v>38495.050000000003</v>
      </c>
      <c r="AG337" s="310"/>
      <c r="AH337" s="310"/>
      <c r="AI337" s="310"/>
      <c r="AJ337" s="310"/>
      <c r="AK337" s="310"/>
      <c r="AL337" s="310"/>
    </row>
    <row r="338" spans="1:38" ht="11.1" customHeight="1" x14ac:dyDescent="0.25">
      <c r="A338" s="316" t="s">
        <v>1724</v>
      </c>
      <c r="B338" s="316"/>
      <c r="C338" s="316"/>
      <c r="M338" s="316" t="s">
        <v>1138</v>
      </c>
      <c r="N338" s="316"/>
      <c r="O338" s="316"/>
      <c r="P338" s="316"/>
      <c r="Q338" s="310">
        <v>0</v>
      </c>
      <c r="R338" s="310"/>
      <c r="T338" s="317">
        <v>14515.93</v>
      </c>
      <c r="U338" s="317"/>
      <c r="V338" s="317"/>
      <c r="Y338" s="317">
        <v>1629.01</v>
      </c>
      <c r="Z338" s="317"/>
      <c r="AA338" s="317"/>
      <c r="AB338" s="317"/>
      <c r="AC338" s="317"/>
      <c r="AD338" s="317"/>
      <c r="AF338" s="310">
        <v>12886.92</v>
      </c>
      <c r="AG338" s="310"/>
      <c r="AH338" s="310"/>
      <c r="AI338" s="310"/>
      <c r="AJ338" s="310"/>
      <c r="AK338" s="310"/>
      <c r="AL338" s="310"/>
    </row>
    <row r="339" spans="1:38" ht="11.1" customHeight="1" x14ac:dyDescent="0.25">
      <c r="A339" s="313" t="s">
        <v>704</v>
      </c>
      <c r="B339" s="313"/>
      <c r="C339" s="313"/>
      <c r="K339" s="313" t="s">
        <v>705</v>
      </c>
      <c r="L339" s="313"/>
      <c r="M339" s="313"/>
      <c r="N339" s="313"/>
      <c r="O339" s="313"/>
      <c r="P339" s="313"/>
      <c r="Q339" s="314">
        <v>0</v>
      </c>
      <c r="R339" s="314"/>
      <c r="T339" s="315">
        <v>231012.56</v>
      </c>
      <c r="U339" s="315"/>
      <c r="V339" s="315"/>
      <c r="Y339" s="315">
        <v>79710.16</v>
      </c>
      <c r="Z339" s="315"/>
      <c r="AA339" s="315"/>
      <c r="AB339" s="315"/>
      <c r="AC339" s="315"/>
      <c r="AD339" s="315"/>
      <c r="AF339" s="314">
        <v>151302.39999999999</v>
      </c>
      <c r="AG339" s="314"/>
      <c r="AH339" s="314"/>
      <c r="AI339" s="314"/>
      <c r="AJ339" s="314"/>
      <c r="AK339" s="314"/>
      <c r="AL339" s="314"/>
    </row>
    <row r="340" spans="1:38" ht="11.1" customHeight="1" x14ac:dyDescent="0.25">
      <c r="A340" s="313" t="s">
        <v>1725</v>
      </c>
      <c r="B340" s="313"/>
      <c r="C340" s="313"/>
      <c r="L340" s="313" t="s">
        <v>1166</v>
      </c>
      <c r="M340" s="313"/>
      <c r="N340" s="313"/>
      <c r="O340" s="313"/>
      <c r="P340" s="313"/>
      <c r="Q340" s="314">
        <v>0</v>
      </c>
      <c r="R340" s="314"/>
      <c r="T340" s="315">
        <v>117029.12</v>
      </c>
      <c r="U340" s="315"/>
      <c r="V340" s="315"/>
      <c r="Y340" s="315">
        <v>76599.570000000007</v>
      </c>
      <c r="Z340" s="315"/>
      <c r="AA340" s="315"/>
      <c r="AB340" s="315"/>
      <c r="AC340" s="315"/>
      <c r="AD340" s="315"/>
      <c r="AF340" s="314">
        <v>40429.550000000003</v>
      </c>
      <c r="AG340" s="314"/>
      <c r="AH340" s="314"/>
      <c r="AI340" s="314"/>
      <c r="AJ340" s="314"/>
      <c r="AK340" s="314"/>
      <c r="AL340" s="314"/>
    </row>
    <row r="341" spans="1:38" ht="11.1" customHeight="1" x14ac:dyDescent="0.25">
      <c r="A341" s="316" t="s">
        <v>1726</v>
      </c>
      <c r="B341" s="316"/>
      <c r="C341" s="316"/>
      <c r="M341" s="316" t="s">
        <v>1168</v>
      </c>
      <c r="N341" s="316"/>
      <c r="O341" s="316"/>
      <c r="P341" s="316"/>
      <c r="Q341" s="310">
        <v>0</v>
      </c>
      <c r="R341" s="310"/>
      <c r="T341" s="317">
        <v>3543.21</v>
      </c>
      <c r="U341" s="317"/>
      <c r="V341" s="317"/>
      <c r="Y341" s="317">
        <v>2568.8000000000002</v>
      </c>
      <c r="Z341" s="317"/>
      <c r="AA341" s="317"/>
      <c r="AB341" s="317"/>
      <c r="AC341" s="317"/>
      <c r="AD341" s="317"/>
      <c r="AF341" s="310">
        <v>974.41</v>
      </c>
      <c r="AG341" s="310"/>
      <c r="AH341" s="310"/>
      <c r="AI341" s="310"/>
      <c r="AJ341" s="310"/>
      <c r="AK341" s="310"/>
      <c r="AL341" s="310"/>
    </row>
    <row r="342" spans="1:38" ht="11.1" customHeight="1" x14ac:dyDescent="0.25">
      <c r="A342" s="316" t="s">
        <v>1727</v>
      </c>
      <c r="B342" s="316"/>
      <c r="C342" s="316"/>
      <c r="M342" s="316" t="s">
        <v>155</v>
      </c>
      <c r="N342" s="316"/>
      <c r="O342" s="316"/>
      <c r="P342" s="316"/>
      <c r="Q342" s="310">
        <v>0</v>
      </c>
      <c r="R342" s="310"/>
      <c r="T342" s="317">
        <v>6766.02</v>
      </c>
      <c r="U342" s="317"/>
      <c r="V342" s="317"/>
      <c r="Y342" s="317">
        <v>2575.3000000000002</v>
      </c>
      <c r="Z342" s="317"/>
      <c r="AA342" s="317"/>
      <c r="AB342" s="317"/>
      <c r="AC342" s="317"/>
      <c r="AD342" s="317"/>
      <c r="AF342" s="310">
        <v>4190.72</v>
      </c>
      <c r="AG342" s="310"/>
      <c r="AH342" s="310"/>
      <c r="AI342" s="310"/>
      <c r="AJ342" s="310"/>
      <c r="AK342" s="310"/>
      <c r="AL342" s="310"/>
    </row>
    <row r="343" spans="1:38" ht="11.1" customHeight="1" x14ac:dyDescent="0.25">
      <c r="A343" s="316" t="s">
        <v>1728</v>
      </c>
      <c r="B343" s="316"/>
      <c r="C343" s="316"/>
      <c r="M343" s="316" t="s">
        <v>1171</v>
      </c>
      <c r="N343" s="316"/>
      <c r="O343" s="316"/>
      <c r="P343" s="316"/>
      <c r="Q343" s="310">
        <v>0</v>
      </c>
      <c r="R343" s="310"/>
      <c r="T343" s="317">
        <v>16633</v>
      </c>
      <c r="U343" s="317"/>
      <c r="V343" s="317"/>
      <c r="Y343" s="317">
        <v>11436.23</v>
      </c>
      <c r="Z343" s="317"/>
      <c r="AA343" s="317"/>
      <c r="AB343" s="317"/>
      <c r="AC343" s="317"/>
      <c r="AD343" s="317"/>
      <c r="AF343" s="310">
        <v>5196.7700000000004</v>
      </c>
      <c r="AG343" s="310"/>
      <c r="AH343" s="310"/>
      <c r="AI343" s="310"/>
      <c r="AJ343" s="310"/>
      <c r="AK343" s="310"/>
      <c r="AL343" s="310"/>
    </row>
    <row r="344" spans="1:38" ht="11.1" customHeight="1" x14ac:dyDescent="0.25">
      <c r="A344" s="316" t="s">
        <v>1729</v>
      </c>
      <c r="B344" s="316"/>
      <c r="C344" s="316"/>
      <c r="M344" s="316" t="s">
        <v>1173</v>
      </c>
      <c r="N344" s="316"/>
      <c r="O344" s="316"/>
      <c r="P344" s="316"/>
      <c r="Q344" s="310">
        <v>0</v>
      </c>
      <c r="R344" s="310"/>
      <c r="T344" s="317">
        <v>5998.66</v>
      </c>
      <c r="U344" s="317"/>
      <c r="V344" s="317"/>
      <c r="Y344" s="317">
        <v>4895.1000000000004</v>
      </c>
      <c r="Z344" s="317"/>
      <c r="AA344" s="317"/>
      <c r="AB344" s="317"/>
      <c r="AC344" s="317"/>
      <c r="AD344" s="317"/>
      <c r="AF344" s="310">
        <v>1103.56</v>
      </c>
      <c r="AG344" s="310"/>
      <c r="AH344" s="310"/>
      <c r="AI344" s="310"/>
      <c r="AJ344" s="310"/>
      <c r="AK344" s="310"/>
      <c r="AL344" s="310"/>
    </row>
    <row r="345" spans="1:38" ht="11.1" customHeight="1" x14ac:dyDescent="0.25">
      <c r="A345" s="316" t="s">
        <v>1730</v>
      </c>
      <c r="B345" s="316"/>
      <c r="C345" s="316"/>
      <c r="M345" s="316" t="s">
        <v>156</v>
      </c>
      <c r="N345" s="316"/>
      <c r="O345" s="316"/>
      <c r="P345" s="316"/>
      <c r="Q345" s="310">
        <v>0</v>
      </c>
      <c r="R345" s="310"/>
      <c r="T345" s="317">
        <v>1542.83</v>
      </c>
      <c r="U345" s="317"/>
      <c r="V345" s="317"/>
      <c r="Y345" s="317">
        <v>754.66</v>
      </c>
      <c r="Z345" s="317"/>
      <c r="AA345" s="317"/>
      <c r="AB345" s="317"/>
      <c r="AC345" s="317"/>
      <c r="AD345" s="317"/>
      <c r="AF345" s="310">
        <v>788.17</v>
      </c>
      <c r="AG345" s="310"/>
      <c r="AH345" s="310"/>
      <c r="AI345" s="310"/>
      <c r="AJ345" s="310"/>
      <c r="AK345" s="310"/>
      <c r="AL345" s="310"/>
    </row>
    <row r="346" spans="1:38" ht="11.1" customHeight="1" x14ac:dyDescent="0.25">
      <c r="A346" s="316" t="s">
        <v>1731</v>
      </c>
      <c r="B346" s="316"/>
      <c r="C346" s="316"/>
      <c r="M346" s="316" t="s">
        <v>1176</v>
      </c>
      <c r="N346" s="316"/>
      <c r="O346" s="316"/>
      <c r="P346" s="316"/>
      <c r="Q346" s="310">
        <v>0</v>
      </c>
      <c r="R346" s="310"/>
      <c r="T346" s="317">
        <v>20470.490000000002</v>
      </c>
      <c r="U346" s="317"/>
      <c r="V346" s="317"/>
      <c r="Y346" s="317">
        <v>15846.08</v>
      </c>
      <c r="Z346" s="317"/>
      <c r="AA346" s="317"/>
      <c r="AB346" s="317"/>
      <c r="AC346" s="317"/>
      <c r="AD346" s="317"/>
      <c r="AF346" s="310">
        <v>4624.41</v>
      </c>
      <c r="AG346" s="310"/>
      <c r="AH346" s="310"/>
      <c r="AI346" s="310"/>
      <c r="AJ346" s="310"/>
      <c r="AK346" s="310"/>
      <c r="AL346" s="310"/>
    </row>
    <row r="347" spans="1:38" ht="11.1" customHeight="1" x14ac:dyDescent="0.25">
      <c r="A347" s="316" t="s">
        <v>1732</v>
      </c>
      <c r="B347" s="316"/>
      <c r="C347" s="316"/>
      <c r="M347" s="316" t="s">
        <v>1178</v>
      </c>
      <c r="N347" s="316"/>
      <c r="O347" s="316"/>
      <c r="P347" s="316"/>
      <c r="Q347" s="310">
        <v>0</v>
      </c>
      <c r="R347" s="310"/>
      <c r="T347" s="317">
        <v>47242.76</v>
      </c>
      <c r="U347" s="317"/>
      <c r="V347" s="317"/>
      <c r="Y347" s="317">
        <v>28590.67</v>
      </c>
      <c r="Z347" s="317"/>
      <c r="AA347" s="317"/>
      <c r="AB347" s="317"/>
      <c r="AC347" s="317"/>
      <c r="AD347" s="317"/>
      <c r="AF347" s="310">
        <v>18652.09</v>
      </c>
      <c r="AG347" s="310"/>
      <c r="AH347" s="310"/>
      <c r="AI347" s="310"/>
      <c r="AJ347" s="310"/>
      <c r="AK347" s="310"/>
      <c r="AL347" s="310"/>
    </row>
    <row r="348" spans="1:38" ht="11.1" customHeight="1" x14ac:dyDescent="0.25">
      <c r="A348" s="316" t="s">
        <v>1733</v>
      </c>
      <c r="B348" s="316"/>
      <c r="C348" s="316"/>
      <c r="M348" s="316" t="s">
        <v>1180</v>
      </c>
      <c r="N348" s="316"/>
      <c r="O348" s="316"/>
      <c r="P348" s="316"/>
      <c r="Q348" s="310">
        <v>0</v>
      </c>
      <c r="R348" s="310"/>
      <c r="T348" s="317">
        <v>14832.15</v>
      </c>
      <c r="U348" s="317"/>
      <c r="V348" s="317"/>
      <c r="Y348" s="317">
        <v>9932.73</v>
      </c>
      <c r="Z348" s="317"/>
      <c r="AA348" s="317"/>
      <c r="AB348" s="317"/>
      <c r="AC348" s="317"/>
      <c r="AD348" s="317"/>
      <c r="AF348" s="310">
        <v>4899.42</v>
      </c>
      <c r="AG348" s="310"/>
      <c r="AH348" s="310"/>
      <c r="AI348" s="310"/>
      <c r="AJ348" s="310"/>
      <c r="AK348" s="310"/>
      <c r="AL348" s="310"/>
    </row>
    <row r="349" spans="1:38" ht="11.1" customHeight="1" x14ac:dyDescent="0.25">
      <c r="A349" s="313" t="s">
        <v>1734</v>
      </c>
      <c r="B349" s="313"/>
      <c r="C349" s="313"/>
      <c r="L349" s="313" t="s">
        <v>1182</v>
      </c>
      <c r="M349" s="313"/>
      <c r="N349" s="313"/>
      <c r="O349" s="313"/>
      <c r="P349" s="313"/>
      <c r="Q349" s="314">
        <v>0</v>
      </c>
      <c r="R349" s="314"/>
      <c r="T349" s="315">
        <v>29811.13</v>
      </c>
      <c r="U349" s="315"/>
      <c r="V349" s="315"/>
      <c r="Y349" s="315">
        <v>0</v>
      </c>
      <c r="Z349" s="315"/>
      <c r="AA349" s="315"/>
      <c r="AB349" s="315"/>
      <c r="AC349" s="315"/>
      <c r="AD349" s="315"/>
      <c r="AF349" s="314">
        <v>29811.13</v>
      </c>
      <c r="AG349" s="314"/>
      <c r="AH349" s="314"/>
      <c r="AI349" s="314"/>
      <c r="AJ349" s="314"/>
      <c r="AK349" s="314"/>
      <c r="AL349" s="314"/>
    </row>
    <row r="350" spans="1:38" ht="11.1" customHeight="1" x14ac:dyDescent="0.25">
      <c r="A350" s="316" t="s">
        <v>1735</v>
      </c>
      <c r="B350" s="316"/>
      <c r="C350" s="316"/>
      <c r="M350" s="316" t="s">
        <v>1168</v>
      </c>
      <c r="N350" s="316"/>
      <c r="O350" s="316"/>
      <c r="P350" s="316"/>
      <c r="Q350" s="310">
        <v>0</v>
      </c>
      <c r="R350" s="310"/>
      <c r="T350" s="317">
        <v>370.03</v>
      </c>
      <c r="U350" s="317"/>
      <c r="V350" s="317"/>
      <c r="Y350" s="317">
        <v>0</v>
      </c>
      <c r="Z350" s="317"/>
      <c r="AA350" s="317"/>
      <c r="AB350" s="317"/>
      <c r="AC350" s="317"/>
      <c r="AD350" s="317"/>
      <c r="AF350" s="310">
        <v>370.03</v>
      </c>
      <c r="AG350" s="310"/>
      <c r="AH350" s="310"/>
      <c r="AI350" s="310"/>
      <c r="AJ350" s="310"/>
      <c r="AK350" s="310"/>
      <c r="AL350" s="310"/>
    </row>
    <row r="351" spans="1:38" ht="11.1" customHeight="1" x14ac:dyDescent="0.25">
      <c r="A351" s="316" t="s">
        <v>1736</v>
      </c>
      <c r="B351" s="316"/>
      <c r="C351" s="316"/>
      <c r="M351" s="316" t="s">
        <v>155</v>
      </c>
      <c r="N351" s="316"/>
      <c r="O351" s="316"/>
      <c r="P351" s="316"/>
      <c r="Q351" s="310">
        <v>0</v>
      </c>
      <c r="R351" s="310"/>
      <c r="T351" s="317">
        <v>7021.03</v>
      </c>
      <c r="U351" s="317"/>
      <c r="V351" s="317"/>
      <c r="Y351" s="317">
        <v>0</v>
      </c>
      <c r="Z351" s="317"/>
      <c r="AA351" s="317"/>
      <c r="AB351" s="317"/>
      <c r="AC351" s="317"/>
      <c r="AD351" s="317"/>
      <c r="AF351" s="310">
        <v>7021.03</v>
      </c>
      <c r="AG351" s="310"/>
      <c r="AH351" s="310"/>
      <c r="AI351" s="310"/>
      <c r="AJ351" s="310"/>
      <c r="AK351" s="310"/>
      <c r="AL351" s="310"/>
    </row>
    <row r="352" spans="1:38" ht="11.1" customHeight="1" x14ac:dyDescent="0.25">
      <c r="A352" s="316" t="s">
        <v>1737</v>
      </c>
      <c r="B352" s="316"/>
      <c r="C352" s="316"/>
      <c r="M352" s="316" t="s">
        <v>1171</v>
      </c>
      <c r="N352" s="316"/>
      <c r="O352" s="316"/>
      <c r="P352" s="316"/>
      <c r="Q352" s="310">
        <v>0</v>
      </c>
      <c r="R352" s="310"/>
      <c r="T352" s="317">
        <v>1973.5</v>
      </c>
      <c r="U352" s="317"/>
      <c r="V352" s="317"/>
      <c r="Y352" s="317">
        <v>0</v>
      </c>
      <c r="Z352" s="317"/>
      <c r="AA352" s="317"/>
      <c r="AB352" s="317"/>
      <c r="AC352" s="317"/>
      <c r="AD352" s="317"/>
      <c r="AF352" s="310">
        <v>1973.5</v>
      </c>
      <c r="AG352" s="310"/>
      <c r="AH352" s="310"/>
      <c r="AI352" s="310"/>
      <c r="AJ352" s="310"/>
      <c r="AK352" s="310"/>
      <c r="AL352" s="310"/>
    </row>
    <row r="353" spans="1:38" ht="11.1" customHeight="1" x14ac:dyDescent="0.25">
      <c r="A353" s="316" t="s">
        <v>1738</v>
      </c>
      <c r="B353" s="316"/>
      <c r="C353" s="316"/>
      <c r="M353" s="316" t="s">
        <v>1173</v>
      </c>
      <c r="N353" s="316"/>
      <c r="O353" s="316"/>
      <c r="P353" s="316"/>
      <c r="Q353" s="310">
        <v>0</v>
      </c>
      <c r="R353" s="310"/>
      <c r="T353" s="317">
        <v>2892.16</v>
      </c>
      <c r="U353" s="317"/>
      <c r="V353" s="317"/>
      <c r="Y353" s="317">
        <v>0</v>
      </c>
      <c r="Z353" s="317"/>
      <c r="AA353" s="317"/>
      <c r="AB353" s="317"/>
      <c r="AC353" s="317"/>
      <c r="AD353" s="317"/>
      <c r="AF353" s="310">
        <v>2892.16</v>
      </c>
      <c r="AG353" s="310"/>
      <c r="AH353" s="310"/>
      <c r="AI353" s="310"/>
      <c r="AJ353" s="310"/>
      <c r="AK353" s="310"/>
      <c r="AL353" s="310"/>
    </row>
    <row r="354" spans="1:38" ht="11.1" customHeight="1" x14ac:dyDescent="0.25">
      <c r="A354" s="316" t="s">
        <v>1739</v>
      </c>
      <c r="B354" s="316"/>
      <c r="C354" s="316"/>
      <c r="M354" s="316" t="s">
        <v>156</v>
      </c>
      <c r="N354" s="316"/>
      <c r="O354" s="316"/>
      <c r="P354" s="316"/>
      <c r="Q354" s="310">
        <v>0</v>
      </c>
      <c r="R354" s="310"/>
      <c r="T354" s="317">
        <v>1182.2</v>
      </c>
      <c r="U354" s="317"/>
      <c r="V354" s="317"/>
      <c r="Y354" s="317">
        <v>0</v>
      </c>
      <c r="Z354" s="317"/>
      <c r="AA354" s="317"/>
      <c r="AB354" s="317"/>
      <c r="AC354" s="317"/>
      <c r="AD354" s="317"/>
      <c r="AF354" s="310">
        <v>1182.2</v>
      </c>
      <c r="AG354" s="310"/>
      <c r="AH354" s="310"/>
      <c r="AI354" s="310"/>
      <c r="AJ354" s="310"/>
      <c r="AK354" s="310"/>
      <c r="AL354" s="310"/>
    </row>
    <row r="355" spans="1:38" ht="11.1" customHeight="1" x14ac:dyDescent="0.25">
      <c r="A355" s="316" t="s">
        <v>1740</v>
      </c>
      <c r="B355" s="316"/>
      <c r="C355" s="316"/>
      <c r="M355" s="316" t="s">
        <v>1176</v>
      </c>
      <c r="N355" s="316"/>
      <c r="O355" s="316"/>
      <c r="P355" s="316"/>
      <c r="Q355" s="310">
        <v>0</v>
      </c>
      <c r="R355" s="310"/>
      <c r="T355" s="317">
        <v>10007.620000000001</v>
      </c>
      <c r="U355" s="317"/>
      <c r="V355" s="317"/>
      <c r="Y355" s="317">
        <v>0</v>
      </c>
      <c r="Z355" s="317"/>
      <c r="AA355" s="317"/>
      <c r="AB355" s="317"/>
      <c r="AC355" s="317"/>
      <c r="AD355" s="317"/>
      <c r="AF355" s="310">
        <v>10007.620000000001</v>
      </c>
      <c r="AG355" s="310"/>
      <c r="AH355" s="310"/>
      <c r="AI355" s="310"/>
      <c r="AJ355" s="310"/>
      <c r="AK355" s="310"/>
      <c r="AL355" s="310"/>
    </row>
    <row r="356" spans="1:38" ht="11.1" customHeight="1" x14ac:dyDescent="0.25">
      <c r="A356" s="316" t="s">
        <v>1741</v>
      </c>
      <c r="B356" s="316"/>
      <c r="C356" s="316"/>
      <c r="M356" s="316" t="s">
        <v>1178</v>
      </c>
      <c r="N356" s="316"/>
      <c r="O356" s="316"/>
      <c r="P356" s="316"/>
      <c r="Q356" s="310">
        <v>0</v>
      </c>
      <c r="R356" s="310"/>
      <c r="T356" s="317">
        <v>4933.79</v>
      </c>
      <c r="U356" s="317"/>
      <c r="V356" s="317"/>
      <c r="Y356" s="317">
        <v>0</v>
      </c>
      <c r="Z356" s="317"/>
      <c r="AA356" s="317"/>
      <c r="AB356" s="317"/>
      <c r="AC356" s="317"/>
      <c r="AD356" s="317"/>
      <c r="AF356" s="310">
        <v>4933.79</v>
      </c>
      <c r="AG356" s="310"/>
      <c r="AH356" s="310"/>
      <c r="AI356" s="310"/>
      <c r="AJ356" s="310"/>
      <c r="AK356" s="310"/>
      <c r="AL356" s="310"/>
    </row>
    <row r="357" spans="1:38" ht="11.1" customHeight="1" x14ac:dyDescent="0.25">
      <c r="A357" s="316" t="s">
        <v>1742</v>
      </c>
      <c r="B357" s="316"/>
      <c r="C357" s="316"/>
      <c r="M357" s="316" t="s">
        <v>1180</v>
      </c>
      <c r="N357" s="316"/>
      <c r="O357" s="316"/>
      <c r="P357" s="316"/>
      <c r="Q357" s="310">
        <v>0</v>
      </c>
      <c r="R357" s="310"/>
      <c r="T357" s="317">
        <v>1430.8</v>
      </c>
      <c r="U357" s="317"/>
      <c r="V357" s="317"/>
      <c r="Y357" s="317">
        <v>0</v>
      </c>
      <c r="Z357" s="317"/>
      <c r="AA357" s="317"/>
      <c r="AB357" s="317"/>
      <c r="AC357" s="317"/>
      <c r="AD357" s="317"/>
      <c r="AF357" s="310">
        <v>1430.8</v>
      </c>
      <c r="AG357" s="310"/>
      <c r="AH357" s="310"/>
      <c r="AI357" s="310"/>
      <c r="AJ357" s="310"/>
      <c r="AK357" s="310"/>
      <c r="AL357" s="310"/>
    </row>
    <row r="358" spans="1:38" ht="11.1" customHeight="1" x14ac:dyDescent="0.25">
      <c r="A358" s="313" t="s">
        <v>1743</v>
      </c>
      <c r="B358" s="313"/>
      <c r="C358" s="313"/>
      <c r="L358" s="313" t="s">
        <v>1192</v>
      </c>
      <c r="M358" s="313"/>
      <c r="N358" s="313"/>
      <c r="O358" s="313"/>
      <c r="P358" s="313"/>
      <c r="Q358" s="314">
        <v>0</v>
      </c>
      <c r="R358" s="314"/>
      <c r="T358" s="315">
        <v>12212.15</v>
      </c>
      <c r="U358" s="315"/>
      <c r="V358" s="315"/>
      <c r="Y358" s="315">
        <v>0.42</v>
      </c>
      <c r="Z358" s="315"/>
      <c r="AA358" s="315"/>
      <c r="AB358" s="315"/>
      <c r="AC358" s="315"/>
      <c r="AD358" s="315"/>
      <c r="AF358" s="314">
        <v>12211.73</v>
      </c>
      <c r="AG358" s="314"/>
      <c r="AH358" s="314"/>
      <c r="AI358" s="314"/>
      <c r="AJ358" s="314"/>
      <c r="AK358" s="314"/>
      <c r="AL358" s="314"/>
    </row>
    <row r="359" spans="1:38" ht="11.1" customHeight="1" x14ac:dyDescent="0.25">
      <c r="A359" s="316" t="s">
        <v>1744</v>
      </c>
      <c r="B359" s="316"/>
      <c r="C359" s="316"/>
      <c r="M359" s="316" t="s">
        <v>1168</v>
      </c>
      <c r="N359" s="316"/>
      <c r="O359" s="316"/>
      <c r="P359" s="316"/>
      <c r="Q359" s="310">
        <v>0</v>
      </c>
      <c r="R359" s="310"/>
      <c r="T359" s="317">
        <v>292.66000000000003</v>
      </c>
      <c r="U359" s="317"/>
      <c r="V359" s="317"/>
      <c r="Y359" s="317">
        <v>0</v>
      </c>
      <c r="Z359" s="317"/>
      <c r="AA359" s="317"/>
      <c r="AB359" s="317"/>
      <c r="AC359" s="317"/>
      <c r="AD359" s="317"/>
      <c r="AF359" s="310">
        <v>292.66000000000003</v>
      </c>
      <c r="AG359" s="310"/>
      <c r="AH359" s="310"/>
      <c r="AI359" s="310"/>
      <c r="AJ359" s="310"/>
      <c r="AK359" s="310"/>
      <c r="AL359" s="310"/>
    </row>
    <row r="360" spans="1:38" ht="11.1" customHeight="1" x14ac:dyDescent="0.25">
      <c r="A360" s="316" t="s">
        <v>1745</v>
      </c>
      <c r="B360" s="316"/>
      <c r="C360" s="316"/>
      <c r="M360" s="316" t="s">
        <v>155</v>
      </c>
      <c r="N360" s="316"/>
      <c r="O360" s="316"/>
      <c r="P360" s="316"/>
      <c r="Q360" s="310">
        <v>0</v>
      </c>
      <c r="R360" s="310"/>
      <c r="T360" s="317">
        <v>1333.91</v>
      </c>
      <c r="U360" s="317"/>
      <c r="V360" s="317"/>
      <c r="Y360" s="317">
        <v>0.32</v>
      </c>
      <c r="Z360" s="317"/>
      <c r="AA360" s="317"/>
      <c r="AB360" s="317"/>
      <c r="AC360" s="317"/>
      <c r="AD360" s="317"/>
      <c r="AF360" s="310">
        <v>1333.59</v>
      </c>
      <c r="AG360" s="310"/>
      <c r="AH360" s="310"/>
      <c r="AI360" s="310"/>
      <c r="AJ360" s="310"/>
      <c r="AK360" s="310"/>
      <c r="AL360" s="310"/>
    </row>
    <row r="361" spans="1:38" ht="11.1" customHeight="1" x14ac:dyDescent="0.25">
      <c r="A361" s="316" t="s">
        <v>1746</v>
      </c>
      <c r="B361" s="316"/>
      <c r="C361" s="316"/>
      <c r="M361" s="316" t="s">
        <v>1171</v>
      </c>
      <c r="N361" s="316"/>
      <c r="O361" s="316"/>
      <c r="P361" s="316"/>
      <c r="Q361" s="310">
        <v>0</v>
      </c>
      <c r="R361" s="310"/>
      <c r="T361" s="317">
        <v>1950.59</v>
      </c>
      <c r="U361" s="317"/>
      <c r="V361" s="317"/>
      <c r="Y361" s="317">
        <v>0</v>
      </c>
      <c r="Z361" s="317"/>
      <c r="AA361" s="317"/>
      <c r="AB361" s="317"/>
      <c r="AC361" s="317"/>
      <c r="AD361" s="317"/>
      <c r="AF361" s="310">
        <v>1950.59</v>
      </c>
      <c r="AG361" s="310"/>
      <c r="AH361" s="310"/>
      <c r="AI361" s="310"/>
      <c r="AJ361" s="310"/>
      <c r="AK361" s="310"/>
      <c r="AL361" s="310"/>
    </row>
    <row r="362" spans="1:38" ht="11.1" customHeight="1" x14ac:dyDescent="0.25">
      <c r="A362" s="316" t="s">
        <v>1747</v>
      </c>
      <c r="B362" s="316"/>
      <c r="C362" s="316"/>
      <c r="M362" s="316" t="s">
        <v>1173</v>
      </c>
      <c r="N362" s="316"/>
      <c r="O362" s="316"/>
      <c r="P362" s="316"/>
      <c r="Q362" s="310">
        <v>0</v>
      </c>
      <c r="R362" s="310"/>
      <c r="T362" s="317">
        <v>739.51</v>
      </c>
      <c r="U362" s="317"/>
      <c r="V362" s="317"/>
      <c r="Y362" s="317">
        <v>0</v>
      </c>
      <c r="Z362" s="317"/>
      <c r="AA362" s="317"/>
      <c r="AB362" s="317"/>
      <c r="AC362" s="317"/>
      <c r="AD362" s="317"/>
      <c r="AF362" s="310">
        <v>739.51</v>
      </c>
      <c r="AG362" s="310"/>
      <c r="AH362" s="310"/>
      <c r="AI362" s="310"/>
      <c r="AJ362" s="310"/>
      <c r="AK362" s="310"/>
      <c r="AL362" s="310"/>
    </row>
    <row r="363" spans="1:38" ht="11.1" customHeight="1" x14ac:dyDescent="0.25">
      <c r="A363" s="316" t="s">
        <v>1748</v>
      </c>
      <c r="B363" s="316"/>
      <c r="C363" s="316"/>
      <c r="M363" s="316" t="s">
        <v>156</v>
      </c>
      <c r="N363" s="316"/>
      <c r="O363" s="316"/>
      <c r="P363" s="316"/>
      <c r="Q363" s="310">
        <v>0</v>
      </c>
      <c r="R363" s="310"/>
      <c r="T363" s="317">
        <v>212.78</v>
      </c>
      <c r="U363" s="317"/>
      <c r="V363" s="317"/>
      <c r="Y363" s="317">
        <v>0.1</v>
      </c>
      <c r="Z363" s="317"/>
      <c r="AA363" s="317"/>
      <c r="AB363" s="317"/>
      <c r="AC363" s="317"/>
      <c r="AD363" s="317"/>
      <c r="AF363" s="310">
        <v>212.68</v>
      </c>
      <c r="AG363" s="310"/>
      <c r="AH363" s="310"/>
      <c r="AI363" s="310"/>
      <c r="AJ363" s="310"/>
      <c r="AK363" s="310"/>
      <c r="AL363" s="310"/>
    </row>
    <row r="364" spans="1:38" ht="11.1" customHeight="1" x14ac:dyDescent="0.25">
      <c r="A364" s="316" t="s">
        <v>1749</v>
      </c>
      <c r="B364" s="316"/>
      <c r="C364" s="316"/>
      <c r="M364" s="316" t="s">
        <v>1176</v>
      </c>
      <c r="N364" s="316"/>
      <c r="O364" s="316"/>
      <c r="P364" s="316"/>
      <c r="Q364" s="310">
        <v>0</v>
      </c>
      <c r="R364" s="310"/>
      <c r="T364" s="317">
        <v>2523.63</v>
      </c>
      <c r="U364" s="317"/>
      <c r="V364" s="317"/>
      <c r="Y364" s="317">
        <v>0</v>
      </c>
      <c r="Z364" s="317"/>
      <c r="AA364" s="317"/>
      <c r="AB364" s="317"/>
      <c r="AC364" s="317"/>
      <c r="AD364" s="317"/>
      <c r="AF364" s="310">
        <v>2523.63</v>
      </c>
      <c r="AG364" s="310"/>
      <c r="AH364" s="310"/>
      <c r="AI364" s="310"/>
      <c r="AJ364" s="310"/>
      <c r="AK364" s="310"/>
      <c r="AL364" s="310"/>
    </row>
    <row r="365" spans="1:38" ht="11.1" customHeight="1" x14ac:dyDescent="0.25">
      <c r="A365" s="316" t="s">
        <v>1750</v>
      </c>
      <c r="B365" s="316"/>
      <c r="C365" s="316"/>
      <c r="M365" s="316" t="s">
        <v>1178</v>
      </c>
      <c r="N365" s="316"/>
      <c r="O365" s="316"/>
      <c r="P365" s="316"/>
      <c r="Q365" s="310">
        <v>0</v>
      </c>
      <c r="R365" s="310"/>
      <c r="T365" s="317">
        <v>4876.55</v>
      </c>
      <c r="U365" s="317"/>
      <c r="V365" s="317"/>
      <c r="Y365" s="317">
        <v>0</v>
      </c>
      <c r="Z365" s="317"/>
      <c r="AA365" s="317"/>
      <c r="AB365" s="317"/>
      <c r="AC365" s="317"/>
      <c r="AD365" s="317"/>
      <c r="AF365" s="310">
        <v>4876.55</v>
      </c>
      <c r="AG365" s="310"/>
      <c r="AH365" s="310"/>
      <c r="AI365" s="310"/>
      <c r="AJ365" s="310"/>
      <c r="AK365" s="310"/>
      <c r="AL365" s="310"/>
    </row>
    <row r="366" spans="1:38" ht="11.1" customHeight="1" x14ac:dyDescent="0.25">
      <c r="A366" s="316" t="s">
        <v>1751</v>
      </c>
      <c r="B366" s="316"/>
      <c r="C366" s="316"/>
      <c r="M366" s="316" t="s">
        <v>1180</v>
      </c>
      <c r="N366" s="316"/>
      <c r="O366" s="316"/>
      <c r="P366" s="316"/>
      <c r="Q366" s="310">
        <v>0</v>
      </c>
      <c r="R366" s="310"/>
      <c r="T366" s="317">
        <v>282.52</v>
      </c>
      <c r="U366" s="317"/>
      <c r="V366" s="317"/>
      <c r="Y366" s="317">
        <v>0</v>
      </c>
      <c r="Z366" s="317"/>
      <c r="AA366" s="317"/>
      <c r="AB366" s="317"/>
      <c r="AC366" s="317"/>
      <c r="AD366" s="317"/>
      <c r="AF366" s="310">
        <v>282.52</v>
      </c>
      <c r="AG366" s="310"/>
      <c r="AH366" s="310"/>
      <c r="AI366" s="310"/>
      <c r="AJ366" s="310"/>
      <c r="AK366" s="310"/>
      <c r="AL366" s="310"/>
    </row>
    <row r="367" spans="1:38" ht="11.1" customHeight="1" x14ac:dyDescent="0.25">
      <c r="A367" s="313" t="s">
        <v>1752</v>
      </c>
      <c r="B367" s="313"/>
      <c r="C367" s="313"/>
      <c r="L367" s="313" t="s">
        <v>1202</v>
      </c>
      <c r="M367" s="313"/>
      <c r="N367" s="313"/>
      <c r="O367" s="313"/>
      <c r="P367" s="313"/>
      <c r="Q367" s="314">
        <v>0</v>
      </c>
      <c r="R367" s="314"/>
      <c r="T367" s="315">
        <v>71960.160000000003</v>
      </c>
      <c r="U367" s="315"/>
      <c r="V367" s="315"/>
      <c r="Y367" s="315">
        <v>3110.17</v>
      </c>
      <c r="Z367" s="315"/>
      <c r="AA367" s="315"/>
      <c r="AB367" s="315"/>
      <c r="AC367" s="315"/>
      <c r="AD367" s="315"/>
      <c r="AF367" s="314">
        <v>68849.990000000005</v>
      </c>
      <c r="AG367" s="314"/>
      <c r="AH367" s="314"/>
      <c r="AI367" s="314"/>
      <c r="AJ367" s="314"/>
      <c r="AK367" s="314"/>
      <c r="AL367" s="314"/>
    </row>
    <row r="368" spans="1:38" ht="11.1" customHeight="1" x14ac:dyDescent="0.25">
      <c r="A368" s="316" t="s">
        <v>1753</v>
      </c>
      <c r="B368" s="316"/>
      <c r="C368" s="316"/>
      <c r="M368" s="316" t="s">
        <v>1168</v>
      </c>
      <c r="N368" s="316"/>
      <c r="O368" s="316"/>
      <c r="P368" s="316"/>
      <c r="Q368" s="310">
        <v>0</v>
      </c>
      <c r="R368" s="310"/>
      <c r="T368" s="317">
        <v>1438.38</v>
      </c>
      <c r="U368" s="317"/>
      <c r="V368" s="317"/>
      <c r="Y368" s="317">
        <v>0</v>
      </c>
      <c r="Z368" s="317"/>
      <c r="AA368" s="317"/>
      <c r="AB368" s="317"/>
      <c r="AC368" s="317"/>
      <c r="AD368" s="317"/>
      <c r="AF368" s="310">
        <v>1438.38</v>
      </c>
      <c r="AG368" s="310"/>
      <c r="AH368" s="310"/>
      <c r="AI368" s="310"/>
      <c r="AJ368" s="310"/>
      <c r="AK368" s="310"/>
      <c r="AL368" s="310"/>
    </row>
    <row r="369" spans="1:38" ht="11.1" customHeight="1" x14ac:dyDescent="0.25">
      <c r="A369" s="316" t="s">
        <v>1754</v>
      </c>
      <c r="B369" s="316"/>
      <c r="C369" s="316"/>
      <c r="M369" s="316" t="s">
        <v>155</v>
      </c>
      <c r="N369" s="316"/>
      <c r="O369" s="316"/>
      <c r="P369" s="316"/>
      <c r="Q369" s="310">
        <v>0</v>
      </c>
      <c r="R369" s="310"/>
      <c r="T369" s="317">
        <v>7824.17</v>
      </c>
      <c r="U369" s="317"/>
      <c r="V369" s="317"/>
      <c r="Y369" s="317">
        <v>626.41999999999996</v>
      </c>
      <c r="Z369" s="317"/>
      <c r="AA369" s="317"/>
      <c r="AB369" s="317"/>
      <c r="AC369" s="317"/>
      <c r="AD369" s="317"/>
      <c r="AF369" s="310">
        <v>7197.75</v>
      </c>
      <c r="AG369" s="310"/>
      <c r="AH369" s="310"/>
      <c r="AI369" s="310"/>
      <c r="AJ369" s="310"/>
      <c r="AK369" s="310"/>
      <c r="AL369" s="310"/>
    </row>
    <row r="370" spans="1:38" ht="11.1" customHeight="1" x14ac:dyDescent="0.25">
      <c r="A370" s="316" t="s">
        <v>1755</v>
      </c>
      <c r="B370" s="316"/>
      <c r="C370" s="316"/>
      <c r="M370" s="316" t="s">
        <v>1171</v>
      </c>
      <c r="N370" s="316"/>
      <c r="O370" s="316"/>
      <c r="P370" s="316"/>
      <c r="Q370" s="310">
        <v>0</v>
      </c>
      <c r="R370" s="310"/>
      <c r="T370" s="317">
        <v>9661.8700000000008</v>
      </c>
      <c r="U370" s="317"/>
      <c r="V370" s="317"/>
      <c r="Y370" s="317">
        <v>0</v>
      </c>
      <c r="Z370" s="317"/>
      <c r="AA370" s="317"/>
      <c r="AB370" s="317"/>
      <c r="AC370" s="317"/>
      <c r="AD370" s="317"/>
      <c r="AF370" s="310">
        <v>9661.8700000000008</v>
      </c>
      <c r="AG370" s="310"/>
      <c r="AH370" s="310"/>
      <c r="AI370" s="310"/>
      <c r="AJ370" s="310"/>
      <c r="AK370" s="310"/>
      <c r="AL370" s="310"/>
    </row>
    <row r="371" spans="1:38" ht="11.1" customHeight="1" x14ac:dyDescent="0.25">
      <c r="A371" s="316" t="s">
        <v>1756</v>
      </c>
      <c r="B371" s="316"/>
      <c r="C371" s="316"/>
      <c r="M371" s="316" t="s">
        <v>1173</v>
      </c>
      <c r="N371" s="316"/>
      <c r="O371" s="316"/>
      <c r="P371" s="316"/>
      <c r="Q371" s="310">
        <v>0</v>
      </c>
      <c r="R371" s="310"/>
      <c r="T371" s="317">
        <v>4627.3999999999996</v>
      </c>
      <c r="U371" s="317"/>
      <c r="V371" s="317"/>
      <c r="Y371" s="317">
        <v>521.29</v>
      </c>
      <c r="Z371" s="317"/>
      <c r="AA371" s="317"/>
      <c r="AB371" s="317"/>
      <c r="AC371" s="317"/>
      <c r="AD371" s="317"/>
      <c r="AF371" s="310">
        <v>4106.1099999999997</v>
      </c>
      <c r="AG371" s="310"/>
      <c r="AH371" s="310"/>
      <c r="AI371" s="310"/>
      <c r="AJ371" s="310"/>
      <c r="AK371" s="310"/>
      <c r="AL371" s="310"/>
    </row>
    <row r="372" spans="1:38" ht="11.1" customHeight="1" x14ac:dyDescent="0.25">
      <c r="A372" s="316" t="s">
        <v>1757</v>
      </c>
      <c r="B372" s="316"/>
      <c r="C372" s="316"/>
      <c r="M372" s="316" t="s">
        <v>156</v>
      </c>
      <c r="N372" s="316"/>
      <c r="O372" s="316"/>
      <c r="P372" s="316"/>
      <c r="Q372" s="310">
        <v>0</v>
      </c>
      <c r="R372" s="310"/>
      <c r="T372" s="317">
        <v>1457.32</v>
      </c>
      <c r="U372" s="317"/>
      <c r="V372" s="317"/>
      <c r="Y372" s="317">
        <v>183.58</v>
      </c>
      <c r="Z372" s="317"/>
      <c r="AA372" s="317"/>
      <c r="AB372" s="317"/>
      <c r="AC372" s="317"/>
      <c r="AD372" s="317"/>
      <c r="AF372" s="310">
        <v>1273.74</v>
      </c>
      <c r="AG372" s="310"/>
      <c r="AH372" s="310"/>
      <c r="AI372" s="310"/>
      <c r="AJ372" s="310"/>
      <c r="AK372" s="310"/>
      <c r="AL372" s="310"/>
    </row>
    <row r="373" spans="1:38" ht="11.1" customHeight="1" x14ac:dyDescent="0.25">
      <c r="A373" s="316" t="s">
        <v>1758</v>
      </c>
      <c r="B373" s="316"/>
      <c r="C373" s="316"/>
      <c r="M373" s="316" t="s">
        <v>1176</v>
      </c>
      <c r="N373" s="316"/>
      <c r="O373" s="316"/>
      <c r="P373" s="316"/>
      <c r="Q373" s="310">
        <v>0</v>
      </c>
      <c r="R373" s="310"/>
      <c r="T373" s="317">
        <v>15791.06</v>
      </c>
      <c r="U373" s="317"/>
      <c r="V373" s="317"/>
      <c r="Y373" s="317">
        <v>1778.88</v>
      </c>
      <c r="Z373" s="317"/>
      <c r="AA373" s="317"/>
      <c r="AB373" s="317"/>
      <c r="AC373" s="317"/>
      <c r="AD373" s="317"/>
      <c r="AF373" s="310">
        <v>14012.18</v>
      </c>
      <c r="AG373" s="310"/>
      <c r="AH373" s="310"/>
      <c r="AI373" s="310"/>
      <c r="AJ373" s="310"/>
      <c r="AK373" s="310"/>
      <c r="AL373" s="310"/>
    </row>
    <row r="374" spans="1:38" ht="11.1" customHeight="1" x14ac:dyDescent="0.25">
      <c r="A374" s="316" t="s">
        <v>1759</v>
      </c>
      <c r="B374" s="316"/>
      <c r="C374" s="316"/>
      <c r="M374" s="316" t="s">
        <v>1178</v>
      </c>
      <c r="N374" s="316"/>
      <c r="O374" s="316"/>
      <c r="P374" s="316"/>
      <c r="Q374" s="310">
        <v>0</v>
      </c>
      <c r="R374" s="310"/>
      <c r="T374" s="317">
        <v>24154.98</v>
      </c>
      <c r="U374" s="317"/>
      <c r="V374" s="317"/>
      <c r="Y374" s="317">
        <v>0</v>
      </c>
      <c r="Z374" s="317"/>
      <c r="AA374" s="317"/>
      <c r="AB374" s="317"/>
      <c r="AC374" s="317"/>
      <c r="AD374" s="317"/>
      <c r="AF374" s="310">
        <v>24154.98</v>
      </c>
      <c r="AG374" s="310"/>
      <c r="AH374" s="310"/>
      <c r="AI374" s="310"/>
      <c r="AJ374" s="310"/>
      <c r="AK374" s="310"/>
      <c r="AL374" s="310"/>
    </row>
    <row r="375" spans="1:38" ht="11.1" customHeight="1" x14ac:dyDescent="0.25">
      <c r="A375" s="316" t="s">
        <v>1760</v>
      </c>
      <c r="B375" s="316"/>
      <c r="C375" s="316"/>
      <c r="M375" s="316" t="s">
        <v>1180</v>
      </c>
      <c r="N375" s="316"/>
      <c r="O375" s="316"/>
      <c r="P375" s="316"/>
      <c r="Q375" s="310">
        <v>0</v>
      </c>
      <c r="R375" s="310"/>
      <c r="T375" s="317">
        <v>7004.98</v>
      </c>
      <c r="U375" s="317"/>
      <c r="V375" s="317"/>
      <c r="Y375" s="317">
        <v>0</v>
      </c>
      <c r="Z375" s="317"/>
      <c r="AA375" s="317"/>
      <c r="AB375" s="317"/>
      <c r="AC375" s="317"/>
      <c r="AD375" s="317"/>
      <c r="AF375" s="310">
        <v>7004.98</v>
      </c>
      <c r="AG375" s="310"/>
      <c r="AH375" s="310"/>
      <c r="AI375" s="310"/>
      <c r="AJ375" s="310"/>
      <c r="AK375" s="310"/>
      <c r="AL375" s="310"/>
    </row>
    <row r="376" spans="1:38" ht="11.1" customHeight="1" x14ac:dyDescent="0.25">
      <c r="A376" s="313" t="s">
        <v>1761</v>
      </c>
      <c r="B376" s="313"/>
      <c r="C376" s="313"/>
      <c r="K376" s="313" t="s">
        <v>1212</v>
      </c>
      <c r="L376" s="313"/>
      <c r="M376" s="313"/>
      <c r="N376" s="313"/>
      <c r="O376" s="313"/>
      <c r="P376" s="313"/>
      <c r="Q376" s="314">
        <v>0</v>
      </c>
      <c r="R376" s="314"/>
      <c r="T376" s="315">
        <v>8054.92</v>
      </c>
      <c r="U376" s="315"/>
      <c r="V376" s="315"/>
      <c r="Y376" s="315">
        <v>0</v>
      </c>
      <c r="Z376" s="315"/>
      <c r="AA376" s="315"/>
      <c r="AB376" s="315"/>
      <c r="AC376" s="315"/>
      <c r="AD376" s="315"/>
      <c r="AF376" s="314">
        <v>8054.92</v>
      </c>
      <c r="AG376" s="314"/>
      <c r="AH376" s="314"/>
      <c r="AI376" s="314"/>
      <c r="AJ376" s="314"/>
      <c r="AK376" s="314"/>
      <c r="AL376" s="314"/>
    </row>
    <row r="377" spans="1:38" ht="11.1" customHeight="1" x14ac:dyDescent="0.25">
      <c r="A377" s="313" t="s">
        <v>1762</v>
      </c>
      <c r="B377" s="313"/>
      <c r="C377" s="313"/>
      <c r="L377" s="313" t="s">
        <v>1214</v>
      </c>
      <c r="M377" s="313"/>
      <c r="N377" s="313"/>
      <c r="O377" s="313"/>
      <c r="P377" s="313"/>
      <c r="Q377" s="314">
        <v>0</v>
      </c>
      <c r="R377" s="314"/>
      <c r="T377" s="315">
        <v>2951.17</v>
      </c>
      <c r="U377" s="315"/>
      <c r="V377" s="315"/>
      <c r="Y377" s="315">
        <v>0</v>
      </c>
      <c r="Z377" s="315"/>
      <c r="AA377" s="315"/>
      <c r="AB377" s="315"/>
      <c r="AC377" s="315"/>
      <c r="AD377" s="315"/>
      <c r="AF377" s="314">
        <v>2951.17</v>
      </c>
      <c r="AG377" s="314"/>
      <c r="AH377" s="314"/>
      <c r="AI377" s="314"/>
      <c r="AJ377" s="314"/>
      <c r="AK377" s="314"/>
      <c r="AL377" s="314"/>
    </row>
    <row r="378" spans="1:38" ht="11.1" customHeight="1" x14ac:dyDescent="0.25">
      <c r="A378" s="316" t="s">
        <v>1763</v>
      </c>
      <c r="B378" s="316"/>
      <c r="C378" s="316"/>
      <c r="M378" s="316" t="s">
        <v>1216</v>
      </c>
      <c r="N378" s="316"/>
      <c r="O378" s="316"/>
      <c r="P378" s="316"/>
      <c r="Q378" s="310">
        <v>0</v>
      </c>
      <c r="R378" s="310"/>
      <c r="T378" s="317">
        <v>979</v>
      </c>
      <c r="U378" s="317"/>
      <c r="V378" s="317"/>
      <c r="Y378" s="317">
        <v>0</v>
      </c>
      <c r="Z378" s="317"/>
      <c r="AA378" s="317"/>
      <c r="AB378" s="317"/>
      <c r="AC378" s="317"/>
      <c r="AD378" s="317"/>
      <c r="AF378" s="310">
        <v>979</v>
      </c>
      <c r="AG378" s="310"/>
      <c r="AH378" s="310"/>
      <c r="AI378" s="310"/>
      <c r="AJ378" s="310"/>
      <c r="AK378" s="310"/>
      <c r="AL378" s="310"/>
    </row>
    <row r="379" spans="1:38" ht="11.1" customHeight="1" x14ac:dyDescent="0.25">
      <c r="A379" s="316" t="s">
        <v>1764</v>
      </c>
      <c r="B379" s="316"/>
      <c r="C379" s="316"/>
      <c r="M379" s="316" t="s">
        <v>1218</v>
      </c>
      <c r="N379" s="316"/>
      <c r="O379" s="316"/>
      <c r="P379" s="316"/>
      <c r="Q379" s="310">
        <v>0</v>
      </c>
      <c r="R379" s="310"/>
      <c r="T379" s="317">
        <v>1972.17</v>
      </c>
      <c r="U379" s="317"/>
      <c r="V379" s="317"/>
      <c r="Y379" s="317">
        <v>0</v>
      </c>
      <c r="Z379" s="317"/>
      <c r="AA379" s="317"/>
      <c r="AB379" s="317"/>
      <c r="AC379" s="317"/>
      <c r="AD379" s="317"/>
      <c r="AF379" s="310">
        <v>1972.17</v>
      </c>
      <c r="AG379" s="310"/>
      <c r="AH379" s="310"/>
      <c r="AI379" s="310"/>
      <c r="AJ379" s="310"/>
      <c r="AK379" s="310"/>
      <c r="AL379" s="310"/>
    </row>
    <row r="380" spans="1:38" ht="11.1" customHeight="1" x14ac:dyDescent="0.25">
      <c r="A380" s="313" t="s">
        <v>1765</v>
      </c>
      <c r="B380" s="313"/>
      <c r="C380" s="313"/>
      <c r="L380" s="313" t="s">
        <v>1220</v>
      </c>
      <c r="M380" s="313"/>
      <c r="N380" s="313"/>
      <c r="O380" s="313"/>
      <c r="P380" s="313"/>
      <c r="Q380" s="314">
        <v>0</v>
      </c>
      <c r="R380" s="314"/>
      <c r="T380" s="315">
        <v>2680.57</v>
      </c>
      <c r="U380" s="315"/>
      <c r="V380" s="315"/>
      <c r="Y380" s="315">
        <v>0</v>
      </c>
      <c r="Z380" s="315"/>
      <c r="AA380" s="315"/>
      <c r="AB380" s="315"/>
      <c r="AC380" s="315"/>
      <c r="AD380" s="315"/>
      <c r="AF380" s="314">
        <v>2680.57</v>
      </c>
      <c r="AG380" s="314"/>
      <c r="AH380" s="314"/>
      <c r="AI380" s="314"/>
      <c r="AJ380" s="314"/>
      <c r="AK380" s="314"/>
      <c r="AL380" s="314"/>
    </row>
    <row r="381" spans="1:38" ht="11.1" customHeight="1" x14ac:dyDescent="0.25">
      <c r="A381" s="316" t="s">
        <v>1766</v>
      </c>
      <c r="B381" s="316"/>
      <c r="C381" s="316"/>
      <c r="M381" s="316" t="s">
        <v>1216</v>
      </c>
      <c r="N381" s="316"/>
      <c r="O381" s="316"/>
      <c r="P381" s="316"/>
      <c r="Q381" s="310">
        <v>0</v>
      </c>
      <c r="R381" s="310"/>
      <c r="T381" s="317">
        <v>708.4</v>
      </c>
      <c r="U381" s="317"/>
      <c r="V381" s="317"/>
      <c r="Y381" s="317">
        <v>0</v>
      </c>
      <c r="Z381" s="317"/>
      <c r="AA381" s="317"/>
      <c r="AB381" s="317"/>
      <c r="AC381" s="317"/>
      <c r="AD381" s="317"/>
      <c r="AF381" s="310">
        <v>708.4</v>
      </c>
      <c r="AG381" s="310"/>
      <c r="AH381" s="310"/>
      <c r="AI381" s="310"/>
      <c r="AJ381" s="310"/>
      <c r="AK381" s="310"/>
      <c r="AL381" s="310"/>
    </row>
    <row r="382" spans="1:38" ht="11.1" customHeight="1" x14ac:dyDescent="0.25">
      <c r="A382" s="316" t="s">
        <v>1767</v>
      </c>
      <c r="B382" s="316"/>
      <c r="C382" s="316"/>
      <c r="M382" s="316" t="s">
        <v>1218</v>
      </c>
      <c r="N382" s="316"/>
      <c r="O382" s="316"/>
      <c r="P382" s="316"/>
      <c r="Q382" s="310">
        <v>0</v>
      </c>
      <c r="R382" s="310"/>
      <c r="T382" s="317">
        <v>1972.17</v>
      </c>
      <c r="U382" s="317"/>
      <c r="V382" s="317"/>
      <c r="Y382" s="317">
        <v>0</v>
      </c>
      <c r="Z382" s="317"/>
      <c r="AA382" s="317"/>
      <c r="AB382" s="317"/>
      <c r="AC382" s="317"/>
      <c r="AD382" s="317"/>
      <c r="AF382" s="310">
        <v>1972.17</v>
      </c>
      <c r="AG382" s="310"/>
      <c r="AH382" s="310"/>
      <c r="AI382" s="310"/>
      <c r="AJ382" s="310"/>
      <c r="AK382" s="310"/>
      <c r="AL382" s="310"/>
    </row>
    <row r="383" spans="1:38" ht="11.1" customHeight="1" x14ac:dyDescent="0.25">
      <c r="A383" s="313" t="s">
        <v>1768</v>
      </c>
      <c r="B383" s="313"/>
      <c r="C383" s="313"/>
      <c r="L383" s="313" t="s">
        <v>1224</v>
      </c>
      <c r="M383" s="313"/>
      <c r="N383" s="313"/>
      <c r="O383" s="313"/>
      <c r="P383" s="313"/>
      <c r="Q383" s="314">
        <v>0</v>
      </c>
      <c r="R383" s="314"/>
      <c r="T383" s="315">
        <v>451</v>
      </c>
      <c r="U383" s="315"/>
      <c r="V383" s="315"/>
      <c r="Y383" s="315">
        <v>0</v>
      </c>
      <c r="Z383" s="315"/>
      <c r="AA383" s="315"/>
      <c r="AB383" s="315"/>
      <c r="AC383" s="315"/>
      <c r="AD383" s="315"/>
      <c r="AF383" s="314">
        <v>451</v>
      </c>
      <c r="AG383" s="314"/>
      <c r="AH383" s="314"/>
      <c r="AI383" s="314"/>
      <c r="AJ383" s="314"/>
      <c r="AK383" s="314"/>
      <c r="AL383" s="314"/>
    </row>
    <row r="384" spans="1:38" ht="11.1" customHeight="1" x14ac:dyDescent="0.25">
      <c r="A384" s="316" t="s">
        <v>1769</v>
      </c>
      <c r="B384" s="316"/>
      <c r="C384" s="316"/>
      <c r="M384" s="316" t="s">
        <v>1216</v>
      </c>
      <c r="N384" s="316"/>
      <c r="O384" s="316"/>
      <c r="P384" s="316"/>
      <c r="Q384" s="310">
        <v>0</v>
      </c>
      <c r="R384" s="310"/>
      <c r="T384" s="317">
        <v>451</v>
      </c>
      <c r="U384" s="317"/>
      <c r="V384" s="317"/>
      <c r="Y384" s="317">
        <v>0</v>
      </c>
      <c r="Z384" s="317"/>
      <c r="AA384" s="317"/>
      <c r="AB384" s="317"/>
      <c r="AC384" s="317"/>
      <c r="AD384" s="317"/>
      <c r="AF384" s="310">
        <v>451</v>
      </c>
      <c r="AG384" s="310"/>
      <c r="AH384" s="310"/>
      <c r="AI384" s="310"/>
      <c r="AJ384" s="310"/>
      <c r="AK384" s="310"/>
      <c r="AL384" s="310"/>
    </row>
    <row r="385" spans="1:38" ht="11.1" customHeight="1" x14ac:dyDescent="0.25">
      <c r="A385" s="313" t="s">
        <v>1770</v>
      </c>
      <c r="B385" s="313"/>
      <c r="C385" s="313"/>
      <c r="L385" s="313" t="s">
        <v>1227</v>
      </c>
      <c r="M385" s="313"/>
      <c r="N385" s="313"/>
      <c r="O385" s="313"/>
      <c r="P385" s="313"/>
      <c r="Q385" s="314">
        <v>0</v>
      </c>
      <c r="R385" s="314"/>
      <c r="T385" s="315">
        <v>1972.18</v>
      </c>
      <c r="U385" s="315"/>
      <c r="V385" s="315"/>
      <c r="Y385" s="315">
        <v>0</v>
      </c>
      <c r="Z385" s="315"/>
      <c r="AA385" s="315"/>
      <c r="AB385" s="315"/>
      <c r="AC385" s="315"/>
      <c r="AD385" s="315"/>
      <c r="AF385" s="314">
        <v>1972.18</v>
      </c>
      <c r="AG385" s="314"/>
      <c r="AH385" s="314"/>
      <c r="AI385" s="314"/>
      <c r="AJ385" s="314"/>
      <c r="AK385" s="314"/>
      <c r="AL385" s="314"/>
    </row>
    <row r="386" spans="1:38" ht="11.1" customHeight="1" x14ac:dyDescent="0.25">
      <c r="A386" s="316" t="s">
        <v>1771</v>
      </c>
      <c r="B386" s="316"/>
      <c r="C386" s="316"/>
      <c r="M386" s="316" t="s">
        <v>1218</v>
      </c>
      <c r="N386" s="316"/>
      <c r="O386" s="316"/>
      <c r="P386" s="316"/>
      <c r="Q386" s="310">
        <v>0</v>
      </c>
      <c r="R386" s="310"/>
      <c r="T386" s="317">
        <v>1972.18</v>
      </c>
      <c r="U386" s="317"/>
      <c r="V386" s="317"/>
      <c r="Y386" s="317">
        <v>0</v>
      </c>
      <c r="Z386" s="317"/>
      <c r="AA386" s="317"/>
      <c r="AB386" s="317"/>
      <c r="AC386" s="317"/>
      <c r="AD386" s="317"/>
      <c r="AF386" s="310">
        <v>1972.18</v>
      </c>
      <c r="AG386" s="310"/>
      <c r="AH386" s="310"/>
      <c r="AI386" s="310"/>
      <c r="AJ386" s="310"/>
      <c r="AK386" s="310"/>
      <c r="AL386" s="310"/>
    </row>
    <row r="387" spans="1:38" ht="11.1" customHeight="1" x14ac:dyDescent="0.25">
      <c r="A387" s="313" t="s">
        <v>1772</v>
      </c>
      <c r="B387" s="313"/>
      <c r="C387" s="313"/>
      <c r="K387" s="313" t="s">
        <v>207</v>
      </c>
      <c r="L387" s="313"/>
      <c r="M387" s="313"/>
      <c r="N387" s="313"/>
      <c r="O387" s="313"/>
      <c r="P387" s="313"/>
      <c r="Q387" s="314">
        <v>0</v>
      </c>
      <c r="R387" s="314"/>
      <c r="T387" s="315">
        <v>48631.34</v>
      </c>
      <c r="U387" s="315"/>
      <c r="V387" s="315"/>
      <c r="Y387" s="315">
        <v>0</v>
      </c>
      <c r="Z387" s="315"/>
      <c r="AA387" s="315"/>
      <c r="AB387" s="315"/>
      <c r="AC387" s="315"/>
      <c r="AD387" s="315"/>
      <c r="AF387" s="314">
        <v>48631.34</v>
      </c>
      <c r="AG387" s="314"/>
      <c r="AH387" s="314"/>
      <c r="AI387" s="314"/>
      <c r="AJ387" s="314"/>
      <c r="AK387" s="314"/>
      <c r="AL387" s="314"/>
    </row>
    <row r="388" spans="1:38" ht="11.1" customHeight="1" x14ac:dyDescent="0.25">
      <c r="A388" s="313" t="s">
        <v>1773</v>
      </c>
      <c r="B388" s="313"/>
      <c r="C388" s="313"/>
      <c r="L388" s="313" t="s">
        <v>1231</v>
      </c>
      <c r="M388" s="313"/>
      <c r="N388" s="313"/>
      <c r="O388" s="313"/>
      <c r="P388" s="313"/>
      <c r="Q388" s="314">
        <v>0</v>
      </c>
      <c r="R388" s="314"/>
      <c r="T388" s="315">
        <v>27680.83</v>
      </c>
      <c r="U388" s="315"/>
      <c r="V388" s="315"/>
      <c r="Y388" s="315">
        <v>0</v>
      </c>
      <c r="Z388" s="315"/>
      <c r="AA388" s="315"/>
      <c r="AB388" s="315"/>
      <c r="AC388" s="315"/>
      <c r="AD388" s="315"/>
      <c r="AF388" s="314">
        <v>27680.83</v>
      </c>
      <c r="AG388" s="314"/>
      <c r="AH388" s="314"/>
      <c r="AI388" s="314"/>
      <c r="AJ388" s="314"/>
      <c r="AK388" s="314"/>
      <c r="AL388" s="314"/>
    </row>
    <row r="389" spans="1:38" ht="11.1" customHeight="1" x14ac:dyDescent="0.25">
      <c r="A389" s="316" t="s">
        <v>1774</v>
      </c>
      <c r="B389" s="316"/>
      <c r="C389" s="316"/>
      <c r="M389" s="316" t="s">
        <v>1233</v>
      </c>
      <c r="N389" s="316"/>
      <c r="O389" s="316"/>
      <c r="P389" s="316"/>
      <c r="Q389" s="310">
        <v>0</v>
      </c>
      <c r="R389" s="310"/>
      <c r="T389" s="317">
        <v>7773.83</v>
      </c>
      <c r="U389" s="317"/>
      <c r="V389" s="317"/>
      <c r="Y389" s="317">
        <v>0</v>
      </c>
      <c r="Z389" s="317"/>
      <c r="AA389" s="317"/>
      <c r="AB389" s="317"/>
      <c r="AC389" s="317"/>
      <c r="AD389" s="317"/>
      <c r="AF389" s="310">
        <v>7773.83</v>
      </c>
      <c r="AG389" s="310"/>
      <c r="AH389" s="310"/>
      <c r="AI389" s="310"/>
      <c r="AJ389" s="310"/>
      <c r="AK389" s="310"/>
      <c r="AL389" s="310"/>
    </row>
    <row r="390" spans="1:38" ht="11.1" customHeight="1" x14ac:dyDescent="0.25">
      <c r="A390" s="316" t="s">
        <v>1775</v>
      </c>
      <c r="B390" s="316"/>
      <c r="C390" s="316"/>
      <c r="M390" s="316" t="s">
        <v>1235</v>
      </c>
      <c r="N390" s="316"/>
      <c r="O390" s="316"/>
      <c r="P390" s="316"/>
      <c r="Q390" s="310">
        <v>0</v>
      </c>
      <c r="R390" s="310"/>
      <c r="T390" s="317">
        <v>19907</v>
      </c>
      <c r="U390" s="317"/>
      <c r="V390" s="317"/>
      <c r="Y390" s="317">
        <v>0</v>
      </c>
      <c r="Z390" s="317"/>
      <c r="AA390" s="317"/>
      <c r="AB390" s="317"/>
      <c r="AC390" s="317"/>
      <c r="AD390" s="317"/>
      <c r="AF390" s="310">
        <v>19907</v>
      </c>
      <c r="AG390" s="310"/>
      <c r="AH390" s="310"/>
      <c r="AI390" s="310"/>
      <c r="AJ390" s="310"/>
      <c r="AK390" s="310"/>
      <c r="AL390" s="310"/>
    </row>
    <row r="391" spans="1:38" ht="11.1" customHeight="1" x14ac:dyDescent="0.25">
      <c r="A391" s="313" t="s">
        <v>1776</v>
      </c>
      <c r="B391" s="313"/>
      <c r="C391" s="313"/>
      <c r="L391" s="313" t="s">
        <v>1777</v>
      </c>
      <c r="M391" s="313"/>
      <c r="N391" s="313"/>
      <c r="O391" s="313"/>
      <c r="P391" s="313"/>
      <c r="Q391" s="314">
        <v>0</v>
      </c>
      <c r="R391" s="314"/>
      <c r="T391" s="315">
        <v>881.07</v>
      </c>
      <c r="U391" s="315"/>
      <c r="V391" s="315"/>
      <c r="Y391" s="315">
        <v>0</v>
      </c>
      <c r="Z391" s="315"/>
      <c r="AA391" s="315"/>
      <c r="AB391" s="315"/>
      <c r="AC391" s="315"/>
      <c r="AD391" s="315"/>
      <c r="AF391" s="314">
        <v>881.07</v>
      </c>
      <c r="AG391" s="314"/>
      <c r="AH391" s="314"/>
      <c r="AI391" s="314"/>
      <c r="AJ391" s="314"/>
      <c r="AK391" s="314"/>
      <c r="AL391" s="314"/>
    </row>
    <row r="392" spans="1:38" ht="11.1" customHeight="1" x14ac:dyDescent="0.25">
      <c r="A392" s="316" t="s">
        <v>1778</v>
      </c>
      <c r="B392" s="316"/>
      <c r="C392" s="316"/>
      <c r="M392" s="316" t="s">
        <v>1239</v>
      </c>
      <c r="N392" s="316"/>
      <c r="O392" s="316"/>
      <c r="P392" s="316"/>
      <c r="Q392" s="310">
        <v>0</v>
      </c>
      <c r="R392" s="310"/>
      <c r="T392" s="317">
        <v>720</v>
      </c>
      <c r="U392" s="317"/>
      <c r="V392" s="317"/>
      <c r="Y392" s="317">
        <v>0</v>
      </c>
      <c r="Z392" s="317"/>
      <c r="AA392" s="317"/>
      <c r="AB392" s="317"/>
      <c r="AC392" s="317"/>
      <c r="AD392" s="317"/>
      <c r="AF392" s="310">
        <v>720</v>
      </c>
      <c r="AG392" s="310"/>
      <c r="AH392" s="310"/>
      <c r="AI392" s="310"/>
      <c r="AJ392" s="310"/>
      <c r="AK392" s="310"/>
      <c r="AL392" s="310"/>
    </row>
    <row r="393" spans="1:38" ht="11.1" customHeight="1" x14ac:dyDescent="0.25">
      <c r="A393" s="316" t="s">
        <v>1779</v>
      </c>
      <c r="B393" s="316"/>
      <c r="C393" s="316"/>
      <c r="M393" s="316" t="s">
        <v>1233</v>
      </c>
      <c r="N393" s="316"/>
      <c r="O393" s="316"/>
      <c r="P393" s="316"/>
      <c r="Q393" s="310">
        <v>0</v>
      </c>
      <c r="R393" s="310"/>
      <c r="T393" s="317">
        <v>161.07</v>
      </c>
      <c r="U393" s="317"/>
      <c r="V393" s="317"/>
      <c r="Y393" s="317">
        <v>0</v>
      </c>
      <c r="Z393" s="317"/>
      <c r="AA393" s="317"/>
      <c r="AB393" s="317"/>
      <c r="AC393" s="317"/>
      <c r="AD393" s="317"/>
      <c r="AF393" s="310">
        <v>161.07</v>
      </c>
      <c r="AG393" s="310"/>
      <c r="AH393" s="310"/>
      <c r="AI393" s="310"/>
      <c r="AJ393" s="310"/>
      <c r="AK393" s="310"/>
      <c r="AL393" s="310"/>
    </row>
    <row r="394" spans="1:38" ht="11.1" customHeight="1" x14ac:dyDescent="0.25">
      <c r="A394" s="313" t="s">
        <v>1780</v>
      </c>
      <c r="B394" s="313"/>
      <c r="C394" s="313"/>
      <c r="L394" s="313" t="s">
        <v>1242</v>
      </c>
      <c r="M394" s="313"/>
      <c r="N394" s="313"/>
      <c r="O394" s="313"/>
      <c r="P394" s="313"/>
      <c r="Q394" s="314">
        <v>0</v>
      </c>
      <c r="R394" s="314"/>
      <c r="T394" s="315">
        <v>7773.86</v>
      </c>
      <c r="U394" s="315"/>
      <c r="V394" s="315"/>
      <c r="Y394" s="315">
        <v>0</v>
      </c>
      <c r="Z394" s="315"/>
      <c r="AA394" s="315"/>
      <c r="AB394" s="315"/>
      <c r="AC394" s="315"/>
      <c r="AD394" s="315"/>
      <c r="AF394" s="314">
        <v>7773.86</v>
      </c>
      <c r="AG394" s="314"/>
      <c r="AH394" s="314"/>
      <c r="AI394" s="314"/>
      <c r="AJ394" s="314"/>
      <c r="AK394" s="314"/>
      <c r="AL394" s="314"/>
    </row>
    <row r="395" spans="1:38" ht="11.1" customHeight="1" x14ac:dyDescent="0.25">
      <c r="A395" s="316" t="s">
        <v>1781</v>
      </c>
      <c r="B395" s="316"/>
      <c r="C395" s="316"/>
      <c r="M395" s="316" t="s">
        <v>1233</v>
      </c>
      <c r="N395" s="316"/>
      <c r="O395" s="316"/>
      <c r="P395" s="316"/>
      <c r="Q395" s="310">
        <v>0</v>
      </c>
      <c r="R395" s="310"/>
      <c r="T395" s="317">
        <v>7773.86</v>
      </c>
      <c r="U395" s="317"/>
      <c r="V395" s="317"/>
      <c r="Y395" s="317">
        <v>0</v>
      </c>
      <c r="Z395" s="317"/>
      <c r="AA395" s="317"/>
      <c r="AB395" s="317"/>
      <c r="AC395" s="317"/>
      <c r="AD395" s="317"/>
      <c r="AF395" s="310">
        <v>7773.86</v>
      </c>
      <c r="AG395" s="310"/>
      <c r="AH395" s="310"/>
      <c r="AI395" s="310"/>
      <c r="AJ395" s="310"/>
      <c r="AK395" s="310"/>
      <c r="AL395" s="310"/>
    </row>
    <row r="396" spans="1:38" ht="11.1" customHeight="1" x14ac:dyDescent="0.25">
      <c r="A396" s="313" t="s">
        <v>1782</v>
      </c>
      <c r="B396" s="313"/>
      <c r="C396" s="313"/>
      <c r="L396" s="313" t="s">
        <v>1245</v>
      </c>
      <c r="M396" s="313"/>
      <c r="N396" s="313"/>
      <c r="O396" s="313"/>
      <c r="P396" s="313"/>
      <c r="Q396" s="314">
        <v>0</v>
      </c>
      <c r="R396" s="314"/>
      <c r="T396" s="315">
        <v>12295.58</v>
      </c>
      <c r="U396" s="315"/>
      <c r="V396" s="315"/>
      <c r="Y396" s="315">
        <v>0</v>
      </c>
      <c r="Z396" s="315"/>
      <c r="AA396" s="315"/>
      <c r="AB396" s="315"/>
      <c r="AC396" s="315"/>
      <c r="AD396" s="315"/>
      <c r="AF396" s="314">
        <v>12295.58</v>
      </c>
      <c r="AG396" s="314"/>
      <c r="AH396" s="314"/>
      <c r="AI396" s="314"/>
      <c r="AJ396" s="314"/>
      <c r="AK396" s="314"/>
      <c r="AL396" s="314"/>
    </row>
    <row r="397" spans="1:38" ht="11.1" customHeight="1" x14ac:dyDescent="0.25">
      <c r="A397" s="316" t="s">
        <v>1783</v>
      </c>
      <c r="B397" s="316"/>
      <c r="C397" s="316"/>
      <c r="M397" s="316" t="s">
        <v>1247</v>
      </c>
      <c r="N397" s="316"/>
      <c r="O397" s="316"/>
      <c r="P397" s="316"/>
      <c r="Q397" s="310">
        <v>0</v>
      </c>
      <c r="R397" s="310"/>
      <c r="T397" s="317">
        <v>1314.12</v>
      </c>
      <c r="U397" s="317"/>
      <c r="V397" s="317"/>
      <c r="Y397" s="317">
        <v>0</v>
      </c>
      <c r="Z397" s="317"/>
      <c r="AA397" s="317"/>
      <c r="AB397" s="317"/>
      <c r="AC397" s="317"/>
      <c r="AD397" s="317"/>
      <c r="AF397" s="310">
        <v>1314.12</v>
      </c>
      <c r="AG397" s="310"/>
      <c r="AH397" s="310"/>
      <c r="AI397" s="310"/>
      <c r="AJ397" s="310"/>
      <c r="AK397" s="310"/>
      <c r="AL397" s="310"/>
    </row>
    <row r="398" spans="1:38" ht="11.1" customHeight="1" x14ac:dyDescent="0.25">
      <c r="A398" s="316" t="s">
        <v>1784</v>
      </c>
      <c r="B398" s="316"/>
      <c r="C398" s="316"/>
      <c r="M398" s="316" t="s">
        <v>1233</v>
      </c>
      <c r="N398" s="316"/>
      <c r="O398" s="316"/>
      <c r="P398" s="316"/>
      <c r="Q398" s="310">
        <v>0</v>
      </c>
      <c r="R398" s="310"/>
      <c r="T398" s="317">
        <v>10981.46</v>
      </c>
      <c r="U398" s="317"/>
      <c r="V398" s="317"/>
      <c r="Y398" s="317">
        <v>0</v>
      </c>
      <c r="Z398" s="317"/>
      <c r="AA398" s="317"/>
      <c r="AB398" s="317"/>
      <c r="AC398" s="317"/>
      <c r="AD398" s="317"/>
      <c r="AF398" s="310">
        <v>10981.46</v>
      </c>
      <c r="AG398" s="310"/>
      <c r="AH398" s="310"/>
      <c r="AI398" s="310"/>
      <c r="AJ398" s="310"/>
      <c r="AK398" s="310"/>
      <c r="AL398" s="310"/>
    </row>
    <row r="399" spans="1:38" ht="11.1" customHeight="1" x14ac:dyDescent="0.25">
      <c r="A399" s="313" t="s">
        <v>710</v>
      </c>
      <c r="B399" s="313"/>
      <c r="C399" s="313"/>
      <c r="J399" s="313" t="s">
        <v>173</v>
      </c>
      <c r="K399" s="313"/>
      <c r="L399" s="313"/>
      <c r="M399" s="313"/>
      <c r="N399" s="313"/>
      <c r="O399" s="313"/>
      <c r="P399" s="313"/>
      <c r="Q399" s="314">
        <v>0</v>
      </c>
      <c r="R399" s="314"/>
      <c r="T399" s="315">
        <v>1265373.27</v>
      </c>
      <c r="U399" s="315"/>
      <c r="V399" s="315"/>
      <c r="Y399" s="315">
        <v>307934.78999999998</v>
      </c>
      <c r="Z399" s="315"/>
      <c r="AA399" s="315"/>
      <c r="AB399" s="315"/>
      <c r="AC399" s="315"/>
      <c r="AD399" s="315"/>
      <c r="AF399" s="314">
        <v>957438.48</v>
      </c>
      <c r="AG399" s="314"/>
      <c r="AH399" s="314"/>
      <c r="AI399" s="314"/>
      <c r="AJ399" s="314"/>
      <c r="AK399" s="314"/>
      <c r="AL399" s="314"/>
    </row>
    <row r="400" spans="1:38" ht="11.1" customHeight="1" x14ac:dyDescent="0.25">
      <c r="A400" s="313" t="s">
        <v>711</v>
      </c>
      <c r="B400" s="313"/>
      <c r="C400" s="313"/>
      <c r="K400" s="313" t="s">
        <v>712</v>
      </c>
      <c r="L400" s="313"/>
      <c r="M400" s="313"/>
      <c r="N400" s="313"/>
      <c r="O400" s="313"/>
      <c r="P400" s="313"/>
      <c r="Q400" s="314">
        <v>0</v>
      </c>
      <c r="R400" s="314"/>
      <c r="T400" s="315">
        <v>1263401.0900000001</v>
      </c>
      <c r="U400" s="315"/>
      <c r="V400" s="315"/>
      <c r="Y400" s="315">
        <v>307934.78999999998</v>
      </c>
      <c r="Z400" s="315"/>
      <c r="AA400" s="315"/>
      <c r="AB400" s="315"/>
      <c r="AC400" s="315"/>
      <c r="AD400" s="315"/>
      <c r="AF400" s="314">
        <v>955466.3</v>
      </c>
      <c r="AG400" s="314"/>
      <c r="AH400" s="314"/>
      <c r="AI400" s="314"/>
      <c r="AJ400" s="314"/>
      <c r="AK400" s="314"/>
      <c r="AL400" s="314"/>
    </row>
    <row r="401" spans="1:38" ht="11.1" customHeight="1" x14ac:dyDescent="0.25">
      <c r="A401" s="313" t="s">
        <v>1785</v>
      </c>
      <c r="B401" s="313"/>
      <c r="C401" s="313"/>
      <c r="L401" s="313" t="s">
        <v>1252</v>
      </c>
      <c r="M401" s="313"/>
      <c r="N401" s="313"/>
      <c r="O401" s="313"/>
      <c r="P401" s="313"/>
      <c r="Q401" s="314">
        <v>0</v>
      </c>
      <c r="R401" s="314"/>
      <c r="T401" s="315">
        <v>557521.37</v>
      </c>
      <c r="U401" s="315"/>
      <c r="V401" s="315"/>
      <c r="Y401" s="315">
        <v>31874.71</v>
      </c>
      <c r="Z401" s="315"/>
      <c r="AA401" s="315"/>
      <c r="AB401" s="315"/>
      <c r="AC401" s="315"/>
      <c r="AD401" s="315"/>
      <c r="AF401" s="314">
        <v>525646.66</v>
      </c>
      <c r="AG401" s="314"/>
      <c r="AH401" s="314"/>
      <c r="AI401" s="314"/>
      <c r="AJ401" s="314"/>
      <c r="AK401" s="314"/>
      <c r="AL401" s="314"/>
    </row>
    <row r="402" spans="1:38" ht="11.1" customHeight="1" x14ac:dyDescent="0.25">
      <c r="A402" s="316" t="s">
        <v>1786</v>
      </c>
      <c r="B402" s="316"/>
      <c r="C402" s="316"/>
      <c r="M402" s="316" t="s">
        <v>175</v>
      </c>
      <c r="N402" s="316"/>
      <c r="O402" s="316"/>
      <c r="P402" s="316"/>
      <c r="Q402" s="310">
        <v>0</v>
      </c>
      <c r="R402" s="310"/>
      <c r="T402" s="317">
        <v>332311.26</v>
      </c>
      <c r="U402" s="317"/>
      <c r="V402" s="317"/>
      <c r="Y402" s="317">
        <v>0</v>
      </c>
      <c r="Z402" s="317"/>
      <c r="AA402" s="317"/>
      <c r="AB402" s="317"/>
      <c r="AC402" s="317"/>
      <c r="AD402" s="317"/>
      <c r="AF402" s="310">
        <v>332311.26</v>
      </c>
      <c r="AG402" s="310"/>
      <c r="AH402" s="310"/>
      <c r="AI402" s="310"/>
      <c r="AJ402" s="310"/>
      <c r="AK402" s="310"/>
      <c r="AL402" s="310"/>
    </row>
    <row r="403" spans="1:38" ht="11.1" customHeight="1" x14ac:dyDescent="0.25">
      <c r="A403" s="316" t="s">
        <v>1787</v>
      </c>
      <c r="B403" s="316"/>
      <c r="C403" s="316"/>
      <c r="M403" s="316" t="s">
        <v>1255</v>
      </c>
      <c r="N403" s="316"/>
      <c r="O403" s="316"/>
      <c r="P403" s="316"/>
      <c r="Q403" s="310">
        <v>0</v>
      </c>
      <c r="R403" s="310"/>
      <c r="T403" s="317">
        <v>25941.599999999999</v>
      </c>
      <c r="U403" s="317"/>
      <c r="V403" s="317"/>
      <c r="Y403" s="317">
        <v>0</v>
      </c>
      <c r="Z403" s="317"/>
      <c r="AA403" s="317"/>
      <c r="AB403" s="317"/>
      <c r="AC403" s="317"/>
      <c r="AD403" s="317"/>
      <c r="AF403" s="310">
        <v>25941.599999999999</v>
      </c>
      <c r="AG403" s="310"/>
      <c r="AH403" s="310"/>
      <c r="AI403" s="310"/>
      <c r="AJ403" s="310"/>
      <c r="AK403" s="310"/>
      <c r="AL403" s="310"/>
    </row>
    <row r="404" spans="1:38" ht="11.1" customHeight="1" x14ac:dyDescent="0.25">
      <c r="A404" s="316" t="s">
        <v>1788</v>
      </c>
      <c r="B404" s="316"/>
      <c r="C404" s="316"/>
      <c r="M404" s="316" t="s">
        <v>1257</v>
      </c>
      <c r="N404" s="316"/>
      <c r="O404" s="316"/>
      <c r="P404" s="316"/>
      <c r="Q404" s="310">
        <v>0</v>
      </c>
      <c r="R404" s="310"/>
      <c r="T404" s="317">
        <v>7082.06</v>
      </c>
      <c r="U404" s="317"/>
      <c r="V404" s="317"/>
      <c r="Y404" s="317">
        <v>0</v>
      </c>
      <c r="Z404" s="317"/>
      <c r="AA404" s="317"/>
      <c r="AB404" s="317"/>
      <c r="AC404" s="317"/>
      <c r="AD404" s="317"/>
      <c r="AF404" s="310">
        <v>7082.06</v>
      </c>
      <c r="AG404" s="310"/>
      <c r="AH404" s="310"/>
      <c r="AI404" s="310"/>
      <c r="AJ404" s="310"/>
      <c r="AK404" s="310"/>
      <c r="AL404" s="310"/>
    </row>
    <row r="405" spans="1:38" ht="11.1" customHeight="1" x14ac:dyDescent="0.25">
      <c r="A405" s="316" t="s">
        <v>1789</v>
      </c>
      <c r="B405" s="316"/>
      <c r="C405" s="316"/>
      <c r="M405" s="316" t="s">
        <v>178</v>
      </c>
      <c r="N405" s="316"/>
      <c r="O405" s="316"/>
      <c r="P405" s="316"/>
      <c r="Q405" s="310">
        <v>0</v>
      </c>
      <c r="R405" s="310"/>
      <c r="T405" s="317">
        <v>74550.78</v>
      </c>
      <c r="U405" s="317"/>
      <c r="V405" s="317"/>
      <c r="Y405" s="317">
        <v>0</v>
      </c>
      <c r="Z405" s="317"/>
      <c r="AA405" s="317"/>
      <c r="AB405" s="317"/>
      <c r="AC405" s="317"/>
      <c r="AD405" s="317"/>
      <c r="AF405" s="310">
        <v>74550.78</v>
      </c>
      <c r="AG405" s="310"/>
      <c r="AH405" s="310"/>
      <c r="AI405" s="310"/>
      <c r="AJ405" s="310"/>
      <c r="AK405" s="310"/>
      <c r="AL405" s="310"/>
    </row>
    <row r="406" spans="1:38" ht="11.1" customHeight="1" x14ac:dyDescent="0.25">
      <c r="A406" s="316" t="s">
        <v>1790</v>
      </c>
      <c r="B406" s="316"/>
      <c r="C406" s="316"/>
      <c r="M406" s="316" t="s">
        <v>179</v>
      </c>
      <c r="N406" s="316"/>
      <c r="O406" s="316"/>
      <c r="P406" s="316"/>
      <c r="Q406" s="310">
        <v>0</v>
      </c>
      <c r="R406" s="310"/>
      <c r="T406" s="317">
        <v>26953.78</v>
      </c>
      <c r="U406" s="317"/>
      <c r="V406" s="317"/>
      <c r="Y406" s="317">
        <v>0</v>
      </c>
      <c r="Z406" s="317"/>
      <c r="AA406" s="317"/>
      <c r="AB406" s="317"/>
      <c r="AC406" s="317"/>
      <c r="AD406" s="317"/>
      <c r="AF406" s="310">
        <v>26953.78</v>
      </c>
      <c r="AG406" s="310"/>
      <c r="AH406" s="310"/>
      <c r="AI406" s="310"/>
      <c r="AJ406" s="310"/>
      <c r="AK406" s="310"/>
      <c r="AL406" s="310"/>
    </row>
    <row r="407" spans="1:38" ht="11.1" customHeight="1" x14ac:dyDescent="0.25">
      <c r="A407" s="316" t="s">
        <v>1791</v>
      </c>
      <c r="B407" s="316"/>
      <c r="C407" s="316"/>
      <c r="M407" s="316" t="s">
        <v>1261</v>
      </c>
      <c r="N407" s="316"/>
      <c r="O407" s="316"/>
      <c r="P407" s="316"/>
      <c r="Q407" s="310">
        <v>0</v>
      </c>
      <c r="R407" s="310"/>
      <c r="T407" s="317">
        <v>8984.59</v>
      </c>
      <c r="U407" s="317"/>
      <c r="V407" s="317"/>
      <c r="Y407" s="317">
        <v>0</v>
      </c>
      <c r="Z407" s="317"/>
      <c r="AA407" s="317"/>
      <c r="AB407" s="317"/>
      <c r="AC407" s="317"/>
      <c r="AD407" s="317"/>
      <c r="AF407" s="310">
        <v>8984.59</v>
      </c>
      <c r="AG407" s="310"/>
      <c r="AH407" s="310"/>
      <c r="AI407" s="310"/>
      <c r="AJ407" s="310"/>
      <c r="AK407" s="310"/>
      <c r="AL407" s="310"/>
    </row>
    <row r="408" spans="1:38" ht="11.1" customHeight="1" x14ac:dyDescent="0.25">
      <c r="A408" s="316" t="s">
        <v>1792</v>
      </c>
      <c r="B408" s="316"/>
      <c r="C408" s="316"/>
      <c r="M408" s="316" t="s">
        <v>1263</v>
      </c>
      <c r="N408" s="316"/>
      <c r="O408" s="316"/>
      <c r="P408" s="316"/>
      <c r="Q408" s="310">
        <v>0</v>
      </c>
      <c r="R408" s="310"/>
      <c r="T408" s="317">
        <v>22639.919999999998</v>
      </c>
      <c r="U408" s="317"/>
      <c r="V408" s="317"/>
      <c r="Y408" s="317">
        <v>0</v>
      </c>
      <c r="Z408" s="317"/>
      <c r="AA408" s="317"/>
      <c r="AB408" s="317"/>
      <c r="AC408" s="317"/>
      <c r="AD408" s="317"/>
      <c r="AF408" s="310">
        <v>22639.919999999998</v>
      </c>
      <c r="AG408" s="310"/>
      <c r="AH408" s="310"/>
      <c r="AI408" s="310"/>
      <c r="AJ408" s="310"/>
      <c r="AK408" s="310"/>
      <c r="AL408" s="310"/>
    </row>
    <row r="409" spans="1:38" ht="11.1" customHeight="1" x14ac:dyDescent="0.25">
      <c r="A409" s="316" t="s">
        <v>1793</v>
      </c>
      <c r="B409" s="316"/>
      <c r="C409" s="316"/>
      <c r="M409" s="316" t="s">
        <v>182</v>
      </c>
      <c r="N409" s="316"/>
      <c r="O409" s="316"/>
      <c r="P409" s="316"/>
      <c r="Q409" s="310">
        <v>0</v>
      </c>
      <c r="R409" s="310"/>
      <c r="T409" s="317">
        <v>6899.95</v>
      </c>
      <c r="U409" s="317"/>
      <c r="V409" s="317"/>
      <c r="Y409" s="317">
        <v>4024.87</v>
      </c>
      <c r="Z409" s="317"/>
      <c r="AA409" s="317"/>
      <c r="AB409" s="317"/>
      <c r="AC409" s="317"/>
      <c r="AD409" s="317"/>
      <c r="AF409" s="310">
        <v>2875.08</v>
      </c>
      <c r="AG409" s="310"/>
      <c r="AH409" s="310"/>
      <c r="AI409" s="310"/>
      <c r="AJ409" s="310"/>
      <c r="AK409" s="310"/>
      <c r="AL409" s="310"/>
    </row>
    <row r="410" spans="1:38" ht="11.1" customHeight="1" x14ac:dyDescent="0.25">
      <c r="A410" s="316" t="s">
        <v>1794</v>
      </c>
      <c r="B410" s="316"/>
      <c r="C410" s="316"/>
      <c r="M410" s="316" t="s">
        <v>1266</v>
      </c>
      <c r="N410" s="316"/>
      <c r="O410" s="316"/>
      <c r="P410" s="316"/>
      <c r="Q410" s="310">
        <v>0</v>
      </c>
      <c r="R410" s="310"/>
      <c r="T410" s="317">
        <v>2075.31</v>
      </c>
      <c r="U410" s="317"/>
      <c r="V410" s="317"/>
      <c r="Y410" s="317">
        <v>0</v>
      </c>
      <c r="Z410" s="317"/>
      <c r="AA410" s="317"/>
      <c r="AB410" s="317"/>
      <c r="AC410" s="317"/>
      <c r="AD410" s="317"/>
      <c r="AF410" s="310">
        <v>2075.31</v>
      </c>
      <c r="AG410" s="310"/>
      <c r="AH410" s="310"/>
      <c r="AI410" s="310"/>
      <c r="AJ410" s="310"/>
      <c r="AK410" s="310"/>
      <c r="AL410" s="310"/>
    </row>
    <row r="411" spans="1:38" ht="11.1" customHeight="1" x14ac:dyDescent="0.25">
      <c r="A411" s="316" t="s">
        <v>1795</v>
      </c>
      <c r="B411" s="316"/>
      <c r="C411" s="316"/>
      <c r="M411" s="316" t="s">
        <v>1268</v>
      </c>
      <c r="N411" s="316"/>
      <c r="O411" s="316"/>
      <c r="P411" s="316"/>
      <c r="Q411" s="310">
        <v>0</v>
      </c>
      <c r="R411" s="310"/>
      <c r="T411" s="317">
        <v>36946.32</v>
      </c>
      <c r="U411" s="317"/>
      <c r="V411" s="317"/>
      <c r="Y411" s="317">
        <v>27849.84</v>
      </c>
      <c r="Z411" s="317"/>
      <c r="AA411" s="317"/>
      <c r="AB411" s="317"/>
      <c r="AC411" s="317"/>
      <c r="AD411" s="317"/>
      <c r="AF411" s="310">
        <v>9096.48</v>
      </c>
      <c r="AG411" s="310"/>
      <c r="AH411" s="310"/>
      <c r="AI411" s="310"/>
      <c r="AJ411" s="310"/>
      <c r="AK411" s="310"/>
      <c r="AL411" s="310"/>
    </row>
    <row r="412" spans="1:38" ht="11.1" customHeight="1" x14ac:dyDescent="0.25">
      <c r="A412" s="316" t="s">
        <v>1796</v>
      </c>
      <c r="B412" s="316"/>
      <c r="C412" s="316"/>
      <c r="M412" s="316" t="s">
        <v>1180</v>
      </c>
      <c r="N412" s="316"/>
      <c r="O412" s="316"/>
      <c r="P412" s="316"/>
      <c r="Q412" s="310">
        <v>0</v>
      </c>
      <c r="R412" s="310"/>
      <c r="T412" s="317">
        <v>8207</v>
      </c>
      <c r="U412" s="317"/>
      <c r="V412" s="317"/>
      <c r="Y412" s="317">
        <v>0</v>
      </c>
      <c r="Z412" s="317"/>
      <c r="AA412" s="317"/>
      <c r="AB412" s="317"/>
      <c r="AC412" s="317"/>
      <c r="AD412" s="317"/>
      <c r="AF412" s="310">
        <v>8207</v>
      </c>
      <c r="AG412" s="310"/>
      <c r="AH412" s="310"/>
      <c r="AI412" s="310"/>
      <c r="AJ412" s="310"/>
      <c r="AK412" s="310"/>
      <c r="AL412" s="310"/>
    </row>
    <row r="413" spans="1:38" ht="11.1" customHeight="1" x14ac:dyDescent="0.25">
      <c r="A413" s="316" t="s">
        <v>1797</v>
      </c>
      <c r="B413" s="316"/>
      <c r="C413" s="316"/>
      <c r="M413" s="316" t="s">
        <v>1271</v>
      </c>
      <c r="N413" s="316"/>
      <c r="O413" s="316"/>
      <c r="P413" s="316"/>
      <c r="Q413" s="310">
        <v>0</v>
      </c>
      <c r="R413" s="310"/>
      <c r="T413" s="317">
        <v>2568.8000000000002</v>
      </c>
      <c r="U413" s="317"/>
      <c r="V413" s="317"/>
      <c r="Y413" s="317">
        <v>0</v>
      </c>
      <c r="Z413" s="317"/>
      <c r="AA413" s="317"/>
      <c r="AB413" s="317"/>
      <c r="AC413" s="317"/>
      <c r="AD413" s="317"/>
      <c r="AF413" s="310">
        <v>2568.8000000000002</v>
      </c>
      <c r="AG413" s="310"/>
      <c r="AH413" s="310"/>
      <c r="AI413" s="310"/>
      <c r="AJ413" s="310"/>
      <c r="AK413" s="310"/>
      <c r="AL413" s="310"/>
    </row>
    <row r="414" spans="1:38" ht="11.1" customHeight="1" x14ac:dyDescent="0.25">
      <c r="A414" s="316" t="s">
        <v>1798</v>
      </c>
      <c r="B414" s="316"/>
      <c r="C414" s="316"/>
      <c r="M414" s="316" t="s">
        <v>208</v>
      </c>
      <c r="N414" s="316"/>
      <c r="O414" s="316"/>
      <c r="P414" s="316"/>
      <c r="Q414" s="310">
        <v>0</v>
      </c>
      <c r="R414" s="310"/>
      <c r="T414" s="317">
        <v>2360</v>
      </c>
      <c r="U414" s="317"/>
      <c r="V414" s="317"/>
      <c r="Y414" s="317">
        <v>0</v>
      </c>
      <c r="Z414" s="317"/>
      <c r="AA414" s="317"/>
      <c r="AB414" s="317"/>
      <c r="AC414" s="317"/>
      <c r="AD414" s="317"/>
      <c r="AF414" s="310">
        <v>2360</v>
      </c>
      <c r="AG414" s="310"/>
      <c r="AH414" s="310"/>
      <c r="AI414" s="310"/>
      <c r="AJ414" s="310"/>
      <c r="AK414" s="310"/>
      <c r="AL414" s="310"/>
    </row>
    <row r="415" spans="1:38" ht="11.1" customHeight="1" x14ac:dyDescent="0.25">
      <c r="A415" s="313" t="s">
        <v>713</v>
      </c>
      <c r="B415" s="313"/>
      <c r="C415" s="313"/>
      <c r="L415" s="313" t="s">
        <v>174</v>
      </c>
      <c r="M415" s="313"/>
      <c r="N415" s="313"/>
      <c r="O415" s="313"/>
      <c r="P415" s="313"/>
      <c r="Q415" s="314">
        <v>0</v>
      </c>
      <c r="R415" s="314"/>
      <c r="T415" s="315">
        <v>274277.88</v>
      </c>
      <c r="U415" s="315"/>
      <c r="V415" s="315"/>
      <c r="Y415" s="315">
        <v>274277.88</v>
      </c>
      <c r="Z415" s="315"/>
      <c r="AA415" s="315"/>
      <c r="AB415" s="315"/>
      <c r="AC415" s="315"/>
      <c r="AD415" s="315"/>
      <c r="AF415" s="314">
        <v>0</v>
      </c>
      <c r="AG415" s="314"/>
      <c r="AH415" s="314"/>
      <c r="AI415" s="314"/>
      <c r="AJ415" s="314"/>
      <c r="AK415" s="314"/>
      <c r="AL415" s="314"/>
    </row>
    <row r="416" spans="1:38" ht="11.1" customHeight="1" x14ac:dyDescent="0.25">
      <c r="A416" s="316" t="s">
        <v>714</v>
      </c>
      <c r="B416" s="316"/>
      <c r="C416" s="316"/>
      <c r="M416" s="316" t="s">
        <v>175</v>
      </c>
      <c r="N416" s="316"/>
      <c r="O416" s="316"/>
      <c r="P416" s="316"/>
      <c r="Q416" s="310">
        <v>0</v>
      </c>
      <c r="R416" s="310"/>
      <c r="T416" s="317">
        <v>190811.66</v>
      </c>
      <c r="U416" s="317"/>
      <c r="V416" s="317"/>
      <c r="Y416" s="317">
        <v>190811.66</v>
      </c>
      <c r="Z416" s="317"/>
      <c r="AA416" s="317"/>
      <c r="AB416" s="317"/>
      <c r="AC416" s="317"/>
      <c r="AD416" s="317"/>
      <c r="AF416" s="310">
        <v>0</v>
      </c>
      <c r="AG416" s="310"/>
      <c r="AH416" s="310"/>
      <c r="AI416" s="310"/>
      <c r="AJ416" s="310"/>
      <c r="AK416" s="310"/>
      <c r="AL416" s="310"/>
    </row>
    <row r="417" spans="1:38" ht="11.1" customHeight="1" x14ac:dyDescent="0.25">
      <c r="A417" s="316" t="s">
        <v>715</v>
      </c>
      <c r="B417" s="316"/>
      <c r="C417" s="316"/>
      <c r="M417" s="316" t="s">
        <v>176</v>
      </c>
      <c r="N417" s="316"/>
      <c r="O417" s="316"/>
      <c r="P417" s="316"/>
      <c r="Q417" s="310">
        <v>0</v>
      </c>
      <c r="R417" s="310"/>
      <c r="T417" s="317">
        <v>16508.29</v>
      </c>
      <c r="U417" s="317"/>
      <c r="V417" s="317"/>
      <c r="Y417" s="317">
        <v>16508.29</v>
      </c>
      <c r="Z417" s="317"/>
      <c r="AA417" s="317"/>
      <c r="AB417" s="317"/>
      <c r="AC417" s="317"/>
      <c r="AD417" s="317"/>
      <c r="AF417" s="310">
        <v>0</v>
      </c>
      <c r="AG417" s="310"/>
      <c r="AH417" s="310"/>
      <c r="AI417" s="310"/>
      <c r="AJ417" s="310"/>
      <c r="AK417" s="310"/>
      <c r="AL417" s="310"/>
    </row>
    <row r="418" spans="1:38" ht="11.1" customHeight="1" x14ac:dyDescent="0.25">
      <c r="A418" s="316" t="s">
        <v>716</v>
      </c>
      <c r="B418" s="316"/>
      <c r="C418" s="316"/>
      <c r="M418" s="316" t="s">
        <v>177</v>
      </c>
      <c r="N418" s="316"/>
      <c r="O418" s="316"/>
      <c r="P418" s="316"/>
      <c r="Q418" s="310">
        <v>0</v>
      </c>
      <c r="R418" s="310"/>
      <c r="T418" s="317">
        <v>4506.76</v>
      </c>
      <c r="U418" s="317"/>
      <c r="V418" s="317"/>
      <c r="Y418" s="317">
        <v>4506.76</v>
      </c>
      <c r="Z418" s="317"/>
      <c r="AA418" s="317"/>
      <c r="AB418" s="317"/>
      <c r="AC418" s="317"/>
      <c r="AD418" s="317"/>
      <c r="AF418" s="310">
        <v>0</v>
      </c>
      <c r="AG418" s="310"/>
      <c r="AH418" s="310"/>
      <c r="AI418" s="310"/>
      <c r="AJ418" s="310"/>
      <c r="AK418" s="310"/>
      <c r="AL418" s="310"/>
    </row>
    <row r="419" spans="1:38" ht="11.1" customHeight="1" x14ac:dyDescent="0.25">
      <c r="A419" s="316" t="s">
        <v>717</v>
      </c>
      <c r="B419" s="316"/>
      <c r="C419" s="316"/>
      <c r="M419" s="316" t="s">
        <v>178</v>
      </c>
      <c r="N419" s="316"/>
      <c r="O419" s="316"/>
      <c r="P419" s="316"/>
      <c r="Q419" s="310">
        <v>0</v>
      </c>
      <c r="R419" s="310"/>
      <c r="T419" s="317">
        <v>15264.91</v>
      </c>
      <c r="U419" s="317"/>
      <c r="V419" s="317"/>
      <c r="Y419" s="317">
        <v>15264.91</v>
      </c>
      <c r="Z419" s="317"/>
      <c r="AA419" s="317"/>
      <c r="AB419" s="317"/>
      <c r="AC419" s="317"/>
      <c r="AD419" s="317"/>
      <c r="AF419" s="310">
        <v>0</v>
      </c>
      <c r="AG419" s="310"/>
      <c r="AH419" s="310"/>
      <c r="AI419" s="310"/>
      <c r="AJ419" s="310"/>
      <c r="AK419" s="310"/>
      <c r="AL419" s="310"/>
    </row>
    <row r="420" spans="1:38" ht="11.1" customHeight="1" x14ac:dyDescent="0.25">
      <c r="A420" s="316" t="s">
        <v>718</v>
      </c>
      <c r="B420" s="316"/>
      <c r="C420" s="316"/>
      <c r="M420" s="316" t="s">
        <v>179</v>
      </c>
      <c r="N420" s="316"/>
      <c r="O420" s="316"/>
      <c r="P420" s="316"/>
      <c r="Q420" s="310">
        <v>0</v>
      </c>
      <c r="R420" s="310"/>
      <c r="T420" s="317">
        <v>17520.48</v>
      </c>
      <c r="U420" s="317"/>
      <c r="V420" s="317"/>
      <c r="Y420" s="317">
        <v>17520.48</v>
      </c>
      <c r="Z420" s="317"/>
      <c r="AA420" s="317"/>
      <c r="AB420" s="317"/>
      <c r="AC420" s="317"/>
      <c r="AD420" s="317"/>
      <c r="AF420" s="310">
        <v>0</v>
      </c>
      <c r="AG420" s="310"/>
      <c r="AH420" s="310"/>
      <c r="AI420" s="310"/>
      <c r="AJ420" s="310"/>
      <c r="AK420" s="310"/>
      <c r="AL420" s="310"/>
    </row>
    <row r="421" spans="1:38" ht="11.1" customHeight="1" x14ac:dyDescent="0.25">
      <c r="A421" s="316" t="s">
        <v>719</v>
      </c>
      <c r="B421" s="316"/>
      <c r="C421" s="316"/>
      <c r="M421" s="316" t="s">
        <v>1261</v>
      </c>
      <c r="N421" s="316"/>
      <c r="O421" s="316"/>
      <c r="P421" s="316"/>
      <c r="Q421" s="310">
        <v>0</v>
      </c>
      <c r="R421" s="310"/>
      <c r="T421" s="317">
        <v>5840.16</v>
      </c>
      <c r="U421" s="317"/>
      <c r="V421" s="317"/>
      <c r="Y421" s="317">
        <v>5840.16</v>
      </c>
      <c r="Z421" s="317"/>
      <c r="AA421" s="317"/>
      <c r="AB421" s="317"/>
      <c r="AC421" s="317"/>
      <c r="AD421" s="317"/>
      <c r="AF421" s="310">
        <v>0</v>
      </c>
      <c r="AG421" s="310"/>
      <c r="AH421" s="310"/>
      <c r="AI421" s="310"/>
      <c r="AJ421" s="310"/>
      <c r="AK421" s="310"/>
      <c r="AL421" s="310"/>
    </row>
    <row r="422" spans="1:38" ht="11.1" customHeight="1" x14ac:dyDescent="0.25">
      <c r="A422" s="316" t="s">
        <v>720</v>
      </c>
      <c r="B422" s="316"/>
      <c r="C422" s="316"/>
      <c r="M422" s="316" t="s">
        <v>181</v>
      </c>
      <c r="N422" s="316"/>
      <c r="O422" s="316"/>
      <c r="P422" s="316"/>
      <c r="Q422" s="310">
        <v>0</v>
      </c>
      <c r="R422" s="310"/>
      <c r="T422" s="317">
        <v>20636.12</v>
      </c>
      <c r="U422" s="317"/>
      <c r="V422" s="317"/>
      <c r="Y422" s="317">
        <v>20636.12</v>
      </c>
      <c r="Z422" s="317"/>
      <c r="AA422" s="317"/>
      <c r="AB422" s="317"/>
      <c r="AC422" s="317"/>
      <c r="AD422" s="317"/>
      <c r="AF422" s="310">
        <v>0</v>
      </c>
      <c r="AG422" s="310"/>
      <c r="AH422" s="310"/>
      <c r="AI422" s="310"/>
      <c r="AJ422" s="310"/>
      <c r="AK422" s="310"/>
      <c r="AL422" s="310"/>
    </row>
    <row r="423" spans="1:38" ht="11.1" customHeight="1" x14ac:dyDescent="0.25">
      <c r="A423" s="316" t="s">
        <v>721</v>
      </c>
      <c r="B423" s="316"/>
      <c r="C423" s="316"/>
      <c r="M423" s="316" t="s">
        <v>182</v>
      </c>
      <c r="N423" s="316"/>
      <c r="O423" s="316"/>
      <c r="P423" s="316"/>
      <c r="Q423" s="310">
        <v>0</v>
      </c>
      <c r="R423" s="310"/>
      <c r="T423" s="317">
        <v>1868.85</v>
      </c>
      <c r="U423" s="317"/>
      <c r="V423" s="317"/>
      <c r="Y423" s="317">
        <v>1868.85</v>
      </c>
      <c r="Z423" s="317"/>
      <c r="AA423" s="317"/>
      <c r="AB423" s="317"/>
      <c r="AC423" s="317"/>
      <c r="AD423" s="317"/>
      <c r="AF423" s="310">
        <v>0</v>
      </c>
      <c r="AG423" s="310"/>
      <c r="AH423" s="310"/>
      <c r="AI423" s="310"/>
      <c r="AJ423" s="310"/>
      <c r="AK423" s="310"/>
      <c r="AL423" s="310"/>
    </row>
    <row r="424" spans="1:38" ht="11.1" customHeight="1" x14ac:dyDescent="0.25">
      <c r="A424" s="316" t="s">
        <v>722</v>
      </c>
      <c r="B424" s="316"/>
      <c r="C424" s="316"/>
      <c r="M424" s="316" t="s">
        <v>183</v>
      </c>
      <c r="N424" s="316"/>
      <c r="O424" s="316"/>
      <c r="P424" s="316"/>
      <c r="Q424" s="310">
        <v>0</v>
      </c>
      <c r="R424" s="310"/>
      <c r="T424" s="317">
        <v>1320.65</v>
      </c>
      <c r="U424" s="317"/>
      <c r="V424" s="317"/>
      <c r="Y424" s="317">
        <v>1320.65</v>
      </c>
      <c r="Z424" s="317"/>
      <c r="AA424" s="317"/>
      <c r="AB424" s="317"/>
      <c r="AC424" s="317"/>
      <c r="AD424" s="317"/>
      <c r="AF424" s="310">
        <v>0</v>
      </c>
      <c r="AG424" s="310"/>
      <c r="AH424" s="310"/>
      <c r="AI424" s="310"/>
      <c r="AJ424" s="310"/>
      <c r="AK424" s="310"/>
      <c r="AL424" s="310"/>
    </row>
    <row r="425" spans="1:38" ht="11.1" customHeight="1" x14ac:dyDescent="0.25">
      <c r="A425" s="313" t="s">
        <v>723</v>
      </c>
      <c r="B425" s="313"/>
      <c r="C425" s="313"/>
      <c r="L425" s="313" t="s">
        <v>724</v>
      </c>
      <c r="M425" s="313"/>
      <c r="N425" s="313"/>
      <c r="O425" s="313"/>
      <c r="P425" s="313"/>
      <c r="Q425" s="314">
        <v>0</v>
      </c>
      <c r="R425" s="314"/>
      <c r="T425" s="315">
        <v>431601.84</v>
      </c>
      <c r="U425" s="315"/>
      <c r="V425" s="315"/>
      <c r="Y425" s="315">
        <v>1782.2</v>
      </c>
      <c r="Z425" s="315"/>
      <c r="AA425" s="315"/>
      <c r="AB425" s="315"/>
      <c r="AC425" s="315"/>
      <c r="AD425" s="315"/>
      <c r="AF425" s="314">
        <v>429819.64</v>
      </c>
      <c r="AG425" s="314"/>
      <c r="AH425" s="314"/>
      <c r="AI425" s="314"/>
      <c r="AJ425" s="314"/>
      <c r="AK425" s="314"/>
      <c r="AL425" s="314"/>
    </row>
    <row r="426" spans="1:38" ht="11.1" customHeight="1" x14ac:dyDescent="0.25">
      <c r="A426" s="316" t="s">
        <v>725</v>
      </c>
      <c r="B426" s="316"/>
      <c r="C426" s="316"/>
      <c r="M426" s="316" t="s">
        <v>184</v>
      </c>
      <c r="N426" s="316"/>
      <c r="O426" s="316"/>
      <c r="P426" s="316"/>
      <c r="Q426" s="310">
        <v>0</v>
      </c>
      <c r="R426" s="310"/>
      <c r="T426" s="317">
        <v>314773.28999999998</v>
      </c>
      <c r="U426" s="317"/>
      <c r="V426" s="317"/>
      <c r="Y426" s="317">
        <v>0</v>
      </c>
      <c r="Z426" s="317"/>
      <c r="AA426" s="317"/>
      <c r="AB426" s="317"/>
      <c r="AC426" s="317"/>
      <c r="AD426" s="317"/>
      <c r="AF426" s="310">
        <v>314773.28999999998</v>
      </c>
      <c r="AG426" s="310"/>
      <c r="AH426" s="310"/>
      <c r="AI426" s="310"/>
      <c r="AJ426" s="310"/>
      <c r="AK426" s="310"/>
      <c r="AL426" s="310"/>
    </row>
    <row r="427" spans="1:38" ht="11.1" customHeight="1" x14ac:dyDescent="0.25">
      <c r="A427" s="316" t="s">
        <v>726</v>
      </c>
      <c r="B427" s="316"/>
      <c r="C427" s="316"/>
      <c r="M427" s="316" t="s">
        <v>185</v>
      </c>
      <c r="N427" s="316"/>
      <c r="O427" s="316"/>
      <c r="P427" s="316"/>
      <c r="Q427" s="310">
        <v>0</v>
      </c>
      <c r="R427" s="310"/>
      <c r="T427" s="317">
        <v>116828.55</v>
      </c>
      <c r="U427" s="317"/>
      <c r="V427" s="317"/>
      <c r="Y427" s="317">
        <v>1782.2</v>
      </c>
      <c r="Z427" s="317"/>
      <c r="AA427" s="317"/>
      <c r="AB427" s="317"/>
      <c r="AC427" s="317"/>
      <c r="AD427" s="317"/>
      <c r="AF427" s="310">
        <v>115046.35</v>
      </c>
      <c r="AG427" s="310"/>
      <c r="AH427" s="310"/>
      <c r="AI427" s="310"/>
      <c r="AJ427" s="310"/>
      <c r="AK427" s="310"/>
      <c r="AL427" s="310"/>
    </row>
    <row r="428" spans="1:38" ht="11.1" customHeight="1" x14ac:dyDescent="0.25">
      <c r="A428" s="313" t="s">
        <v>1799</v>
      </c>
      <c r="B428" s="313"/>
      <c r="C428" s="313"/>
      <c r="K428" s="313" t="s">
        <v>1277</v>
      </c>
      <c r="L428" s="313"/>
      <c r="M428" s="313"/>
      <c r="N428" s="313"/>
      <c r="O428" s="313"/>
      <c r="P428" s="313"/>
      <c r="Q428" s="314">
        <v>0</v>
      </c>
      <c r="R428" s="314"/>
      <c r="T428" s="315">
        <v>1972.18</v>
      </c>
      <c r="U428" s="315"/>
      <c r="V428" s="315"/>
      <c r="Y428" s="315">
        <v>0</v>
      </c>
      <c r="Z428" s="315"/>
      <c r="AA428" s="315"/>
      <c r="AB428" s="315"/>
      <c r="AC428" s="315"/>
      <c r="AD428" s="315"/>
      <c r="AF428" s="314">
        <v>1972.18</v>
      </c>
      <c r="AG428" s="314"/>
      <c r="AH428" s="314"/>
      <c r="AI428" s="314"/>
      <c r="AJ428" s="314"/>
      <c r="AK428" s="314"/>
      <c r="AL428" s="314"/>
    </row>
    <row r="429" spans="1:38" ht="11.1" customHeight="1" x14ac:dyDescent="0.25">
      <c r="A429" s="313" t="s">
        <v>1800</v>
      </c>
      <c r="B429" s="313"/>
      <c r="C429" s="313"/>
      <c r="L429" s="313" t="s">
        <v>1252</v>
      </c>
      <c r="M429" s="313"/>
      <c r="N429" s="313"/>
      <c r="O429" s="313"/>
      <c r="P429" s="313"/>
      <c r="Q429" s="314">
        <v>0</v>
      </c>
      <c r="R429" s="314"/>
      <c r="T429" s="315">
        <v>1972.18</v>
      </c>
      <c r="U429" s="315"/>
      <c r="V429" s="315"/>
      <c r="Y429" s="315">
        <v>0</v>
      </c>
      <c r="Z429" s="315"/>
      <c r="AA429" s="315"/>
      <c r="AB429" s="315"/>
      <c r="AC429" s="315"/>
      <c r="AD429" s="315"/>
      <c r="AF429" s="314">
        <v>1972.18</v>
      </c>
      <c r="AG429" s="314"/>
      <c r="AH429" s="314"/>
      <c r="AI429" s="314"/>
      <c r="AJ429" s="314"/>
      <c r="AK429" s="314"/>
      <c r="AL429" s="314"/>
    </row>
    <row r="430" spans="1:38" ht="11.1" customHeight="1" x14ac:dyDescent="0.25">
      <c r="A430" s="316" t="s">
        <v>1801</v>
      </c>
      <c r="B430" s="316"/>
      <c r="C430" s="316"/>
      <c r="M430" s="316" t="s">
        <v>1280</v>
      </c>
      <c r="N430" s="316"/>
      <c r="O430" s="316"/>
      <c r="P430" s="316"/>
      <c r="Q430" s="310">
        <v>0</v>
      </c>
      <c r="R430" s="310"/>
      <c r="T430" s="317">
        <v>1972.18</v>
      </c>
      <c r="U430" s="317"/>
      <c r="V430" s="317"/>
      <c r="Y430" s="317">
        <v>0</v>
      </c>
      <c r="Z430" s="317"/>
      <c r="AA430" s="317"/>
      <c r="AB430" s="317"/>
      <c r="AC430" s="317"/>
      <c r="AD430" s="317"/>
      <c r="AF430" s="310">
        <v>1972.18</v>
      </c>
      <c r="AG430" s="310"/>
      <c r="AH430" s="310"/>
      <c r="AI430" s="310"/>
      <c r="AJ430" s="310"/>
      <c r="AK430" s="310"/>
      <c r="AL430" s="310"/>
    </row>
    <row r="431" spans="1:38" ht="11.1" customHeight="1" x14ac:dyDescent="0.25">
      <c r="A431" s="313" t="s">
        <v>727</v>
      </c>
      <c r="B431" s="313"/>
      <c r="C431" s="313"/>
      <c r="J431" s="313" t="s">
        <v>728</v>
      </c>
      <c r="K431" s="313"/>
      <c r="L431" s="313"/>
      <c r="M431" s="313"/>
      <c r="N431" s="313"/>
      <c r="O431" s="313"/>
      <c r="P431" s="313"/>
      <c r="Q431" s="314">
        <v>0</v>
      </c>
      <c r="R431" s="314"/>
      <c r="T431" s="315">
        <v>16637.939999999999</v>
      </c>
      <c r="U431" s="315"/>
      <c r="V431" s="315"/>
      <c r="Y431" s="315">
        <v>0</v>
      </c>
      <c r="Z431" s="315"/>
      <c r="AA431" s="315"/>
      <c r="AB431" s="315"/>
      <c r="AC431" s="315"/>
      <c r="AD431" s="315"/>
      <c r="AF431" s="314">
        <v>16637.939999999999</v>
      </c>
      <c r="AG431" s="314"/>
      <c r="AH431" s="314"/>
      <c r="AI431" s="314"/>
      <c r="AJ431" s="314"/>
      <c r="AK431" s="314"/>
      <c r="AL431" s="314"/>
    </row>
    <row r="432" spans="1:38" ht="11.1" customHeight="1" x14ac:dyDescent="0.25">
      <c r="A432" s="313" t="s">
        <v>729</v>
      </c>
      <c r="B432" s="313"/>
      <c r="C432" s="313"/>
      <c r="K432" s="313" t="s">
        <v>728</v>
      </c>
      <c r="L432" s="313"/>
      <c r="M432" s="313"/>
      <c r="N432" s="313"/>
      <c r="O432" s="313"/>
      <c r="P432" s="313"/>
      <c r="Q432" s="314">
        <v>0</v>
      </c>
      <c r="R432" s="314"/>
      <c r="T432" s="315">
        <v>16637.939999999999</v>
      </c>
      <c r="U432" s="315"/>
      <c r="V432" s="315"/>
      <c r="Y432" s="315">
        <v>0</v>
      </c>
      <c r="Z432" s="315"/>
      <c r="AA432" s="315"/>
      <c r="AB432" s="315"/>
      <c r="AC432" s="315"/>
      <c r="AD432" s="315"/>
      <c r="AF432" s="314">
        <v>16637.939999999999</v>
      </c>
      <c r="AG432" s="314"/>
      <c r="AH432" s="314"/>
      <c r="AI432" s="314"/>
      <c r="AJ432" s="314"/>
      <c r="AK432" s="314"/>
      <c r="AL432" s="314"/>
    </row>
    <row r="433" spans="1:38" ht="11.1" customHeight="1" x14ac:dyDescent="0.25">
      <c r="A433" s="313" t="s">
        <v>730</v>
      </c>
      <c r="B433" s="313"/>
      <c r="C433" s="313"/>
      <c r="L433" s="313" t="s">
        <v>174</v>
      </c>
      <c r="M433" s="313"/>
      <c r="N433" s="313"/>
      <c r="O433" s="313"/>
      <c r="P433" s="313"/>
      <c r="Q433" s="314">
        <v>0</v>
      </c>
      <c r="R433" s="314"/>
      <c r="T433" s="315">
        <v>16637.939999999999</v>
      </c>
      <c r="U433" s="315"/>
      <c r="V433" s="315"/>
      <c r="Y433" s="315">
        <v>0</v>
      </c>
      <c r="Z433" s="315"/>
      <c r="AA433" s="315"/>
      <c r="AB433" s="315"/>
      <c r="AC433" s="315"/>
      <c r="AD433" s="315"/>
      <c r="AF433" s="314">
        <v>16637.939999999999</v>
      </c>
      <c r="AG433" s="314"/>
      <c r="AH433" s="314"/>
      <c r="AI433" s="314"/>
      <c r="AJ433" s="314"/>
      <c r="AK433" s="314"/>
      <c r="AL433" s="314"/>
    </row>
    <row r="434" spans="1:38" ht="11.1" customHeight="1" x14ac:dyDescent="0.25">
      <c r="A434" s="316" t="s">
        <v>731</v>
      </c>
      <c r="B434" s="316"/>
      <c r="C434" s="316"/>
      <c r="M434" s="316" t="s">
        <v>732</v>
      </c>
      <c r="N434" s="316"/>
      <c r="O434" s="316"/>
      <c r="P434" s="316"/>
      <c r="Q434" s="310">
        <v>0</v>
      </c>
      <c r="R434" s="310"/>
      <c r="T434" s="317">
        <v>315</v>
      </c>
      <c r="U434" s="317"/>
      <c r="V434" s="317"/>
      <c r="Y434" s="317">
        <v>0</v>
      </c>
      <c r="Z434" s="317"/>
      <c r="AA434" s="317"/>
      <c r="AB434" s="317"/>
      <c r="AC434" s="317"/>
      <c r="AD434" s="317"/>
      <c r="AF434" s="310">
        <v>315</v>
      </c>
      <c r="AG434" s="310"/>
      <c r="AH434" s="310"/>
      <c r="AI434" s="310"/>
      <c r="AJ434" s="310"/>
      <c r="AK434" s="310"/>
      <c r="AL434" s="310"/>
    </row>
    <row r="435" spans="1:38" ht="11.1" customHeight="1" x14ac:dyDescent="0.25">
      <c r="A435" s="316" t="s">
        <v>733</v>
      </c>
      <c r="B435" s="316"/>
      <c r="C435" s="316"/>
      <c r="M435" s="316" t="s">
        <v>270</v>
      </c>
      <c r="N435" s="316"/>
      <c r="O435" s="316"/>
      <c r="P435" s="316"/>
      <c r="Q435" s="310">
        <v>0</v>
      </c>
      <c r="R435" s="310"/>
      <c r="T435" s="317">
        <v>3391.88</v>
      </c>
      <c r="U435" s="317"/>
      <c r="V435" s="317"/>
      <c r="Y435" s="317">
        <v>0</v>
      </c>
      <c r="Z435" s="317"/>
      <c r="AA435" s="317"/>
      <c r="AB435" s="317"/>
      <c r="AC435" s="317"/>
      <c r="AD435" s="317"/>
      <c r="AF435" s="310">
        <v>3391.88</v>
      </c>
      <c r="AG435" s="310"/>
      <c r="AH435" s="310"/>
      <c r="AI435" s="310"/>
      <c r="AJ435" s="310"/>
      <c r="AK435" s="310"/>
      <c r="AL435" s="310"/>
    </row>
    <row r="436" spans="1:38" ht="11.1" customHeight="1" x14ac:dyDescent="0.25">
      <c r="A436" s="316" t="s">
        <v>734</v>
      </c>
      <c r="B436" s="316"/>
      <c r="C436" s="316"/>
      <c r="M436" s="316" t="s">
        <v>735</v>
      </c>
      <c r="N436" s="316"/>
      <c r="O436" s="316"/>
      <c r="P436" s="316"/>
      <c r="Q436" s="310">
        <v>0</v>
      </c>
      <c r="R436" s="310"/>
      <c r="T436" s="317">
        <v>5543.71</v>
      </c>
      <c r="U436" s="317"/>
      <c r="V436" s="317"/>
      <c r="Y436" s="317">
        <v>0</v>
      </c>
      <c r="Z436" s="317"/>
      <c r="AA436" s="317"/>
      <c r="AB436" s="317"/>
      <c r="AC436" s="317"/>
      <c r="AD436" s="317"/>
      <c r="AF436" s="310">
        <v>5543.71</v>
      </c>
      <c r="AG436" s="310"/>
      <c r="AH436" s="310"/>
      <c r="AI436" s="310"/>
      <c r="AJ436" s="310"/>
      <c r="AK436" s="310"/>
      <c r="AL436" s="310"/>
    </row>
    <row r="437" spans="1:38" ht="11.1" customHeight="1" x14ac:dyDescent="0.25">
      <c r="A437" s="316" t="s">
        <v>736</v>
      </c>
      <c r="B437" s="316"/>
      <c r="C437" s="316"/>
      <c r="M437" s="316" t="s">
        <v>271</v>
      </c>
      <c r="N437" s="316"/>
      <c r="O437" s="316"/>
      <c r="P437" s="316"/>
      <c r="Q437" s="310">
        <v>0</v>
      </c>
      <c r="R437" s="310"/>
      <c r="T437" s="317">
        <v>2341.59</v>
      </c>
      <c r="U437" s="317"/>
      <c r="V437" s="317"/>
      <c r="Y437" s="317">
        <v>0</v>
      </c>
      <c r="Z437" s="317"/>
      <c r="AA437" s="317"/>
      <c r="AB437" s="317"/>
      <c r="AC437" s="317"/>
      <c r="AD437" s="317"/>
      <c r="AF437" s="310">
        <v>2341.59</v>
      </c>
      <c r="AG437" s="310"/>
      <c r="AH437" s="310"/>
      <c r="AI437" s="310"/>
      <c r="AJ437" s="310"/>
      <c r="AK437" s="310"/>
      <c r="AL437" s="310"/>
    </row>
    <row r="438" spans="1:38" ht="11.1" customHeight="1" x14ac:dyDescent="0.25">
      <c r="A438" s="316" t="s">
        <v>737</v>
      </c>
      <c r="B438" s="316"/>
      <c r="C438" s="316"/>
      <c r="M438" s="316" t="s">
        <v>272</v>
      </c>
      <c r="N438" s="316"/>
      <c r="O438" s="316"/>
      <c r="P438" s="316"/>
      <c r="Q438" s="310">
        <v>0</v>
      </c>
      <c r="R438" s="310"/>
      <c r="T438" s="317">
        <v>2607.15</v>
      </c>
      <c r="U438" s="317"/>
      <c r="V438" s="317"/>
      <c r="Y438" s="317">
        <v>0</v>
      </c>
      <c r="Z438" s="317"/>
      <c r="AA438" s="317"/>
      <c r="AB438" s="317"/>
      <c r="AC438" s="317"/>
      <c r="AD438" s="317"/>
      <c r="AF438" s="310">
        <v>2607.15</v>
      </c>
      <c r="AG438" s="310"/>
      <c r="AH438" s="310"/>
      <c r="AI438" s="310"/>
      <c r="AJ438" s="310"/>
      <c r="AK438" s="310"/>
      <c r="AL438" s="310"/>
    </row>
    <row r="439" spans="1:38" ht="11.1" customHeight="1" x14ac:dyDescent="0.25">
      <c r="A439" s="316" t="s">
        <v>738</v>
      </c>
      <c r="B439" s="316"/>
      <c r="C439" s="316"/>
      <c r="M439" s="316" t="s">
        <v>186</v>
      </c>
      <c r="N439" s="316"/>
      <c r="O439" s="316"/>
      <c r="P439" s="316"/>
      <c r="Q439" s="310">
        <v>0</v>
      </c>
      <c r="R439" s="310"/>
      <c r="T439" s="317">
        <v>1946.11</v>
      </c>
      <c r="U439" s="317"/>
      <c r="V439" s="317"/>
      <c r="Y439" s="317">
        <v>0</v>
      </c>
      <c r="Z439" s="317"/>
      <c r="AA439" s="317"/>
      <c r="AB439" s="317"/>
      <c r="AC439" s="317"/>
      <c r="AD439" s="317"/>
      <c r="AF439" s="310">
        <v>1946.11</v>
      </c>
      <c r="AG439" s="310"/>
      <c r="AH439" s="310"/>
      <c r="AI439" s="310"/>
      <c r="AJ439" s="310"/>
      <c r="AK439" s="310"/>
      <c r="AL439" s="310"/>
    </row>
    <row r="440" spans="1:38" ht="11.1" customHeight="1" x14ac:dyDescent="0.25">
      <c r="A440" s="316" t="s">
        <v>1802</v>
      </c>
      <c r="B440" s="316"/>
      <c r="C440" s="316"/>
      <c r="M440" s="316" t="s">
        <v>1294</v>
      </c>
      <c r="N440" s="316"/>
      <c r="O440" s="316"/>
      <c r="P440" s="316"/>
      <c r="Q440" s="310">
        <v>0</v>
      </c>
      <c r="R440" s="310"/>
      <c r="T440" s="317">
        <v>492.5</v>
      </c>
      <c r="U440" s="317"/>
      <c r="V440" s="317"/>
      <c r="Y440" s="317">
        <v>0</v>
      </c>
      <c r="Z440" s="317"/>
      <c r="AA440" s="317"/>
      <c r="AB440" s="317"/>
      <c r="AC440" s="317"/>
      <c r="AD440" s="317"/>
      <c r="AF440" s="310">
        <v>492.5</v>
      </c>
      <c r="AG440" s="310"/>
      <c r="AH440" s="310"/>
      <c r="AI440" s="310"/>
      <c r="AJ440" s="310"/>
      <c r="AK440" s="310"/>
      <c r="AL440" s="310"/>
    </row>
    <row r="441" spans="1:38" ht="11.1" customHeight="1" x14ac:dyDescent="0.25">
      <c r="A441" s="313" t="s">
        <v>739</v>
      </c>
      <c r="B441" s="313"/>
      <c r="C441" s="313"/>
      <c r="J441" s="313" t="s">
        <v>187</v>
      </c>
      <c r="K441" s="313"/>
      <c r="L441" s="313"/>
      <c r="M441" s="313"/>
      <c r="N441" s="313"/>
      <c r="O441" s="313"/>
      <c r="P441" s="313"/>
      <c r="Q441" s="314">
        <v>0</v>
      </c>
      <c r="R441" s="314"/>
      <c r="T441" s="315">
        <v>985797.51</v>
      </c>
      <c r="U441" s="315"/>
      <c r="V441" s="315"/>
      <c r="Y441" s="315">
        <v>0</v>
      </c>
      <c r="Z441" s="315"/>
      <c r="AA441" s="315"/>
      <c r="AB441" s="315"/>
      <c r="AC441" s="315"/>
      <c r="AD441" s="315"/>
      <c r="AF441" s="314">
        <v>985797.51</v>
      </c>
      <c r="AG441" s="314"/>
      <c r="AH441" s="314"/>
      <c r="AI441" s="314"/>
      <c r="AJ441" s="314"/>
      <c r="AK441" s="314"/>
      <c r="AL441" s="314"/>
    </row>
    <row r="442" spans="1:38" ht="11.1" customHeight="1" x14ac:dyDescent="0.25">
      <c r="A442" s="313" t="s">
        <v>740</v>
      </c>
      <c r="B442" s="313"/>
      <c r="C442" s="313"/>
      <c r="K442" s="313" t="s">
        <v>187</v>
      </c>
      <c r="L442" s="313"/>
      <c r="M442" s="313"/>
      <c r="N442" s="313"/>
      <c r="O442" s="313"/>
      <c r="P442" s="313"/>
      <c r="Q442" s="314">
        <v>0</v>
      </c>
      <c r="R442" s="314"/>
      <c r="T442" s="315">
        <v>985797.51</v>
      </c>
      <c r="U442" s="315"/>
      <c r="V442" s="315"/>
      <c r="Y442" s="315">
        <v>0</v>
      </c>
      <c r="Z442" s="315"/>
      <c r="AA442" s="315"/>
      <c r="AB442" s="315"/>
      <c r="AC442" s="315"/>
      <c r="AD442" s="315"/>
      <c r="AF442" s="314">
        <v>985797.51</v>
      </c>
      <c r="AG442" s="314"/>
      <c r="AH442" s="314"/>
      <c r="AI442" s="314"/>
      <c r="AJ442" s="314"/>
      <c r="AK442" s="314"/>
      <c r="AL442" s="314"/>
    </row>
    <row r="443" spans="1:38" ht="11.1" customHeight="1" x14ac:dyDescent="0.25">
      <c r="A443" s="313" t="s">
        <v>741</v>
      </c>
      <c r="B443" s="313"/>
      <c r="C443" s="313"/>
      <c r="L443" s="313" t="s">
        <v>174</v>
      </c>
      <c r="M443" s="313"/>
      <c r="N443" s="313"/>
      <c r="O443" s="313"/>
      <c r="P443" s="313"/>
      <c r="Q443" s="314">
        <v>0</v>
      </c>
      <c r="R443" s="314"/>
      <c r="T443" s="315">
        <v>985797.51</v>
      </c>
      <c r="U443" s="315"/>
      <c r="V443" s="315"/>
      <c r="Y443" s="315">
        <v>0</v>
      </c>
      <c r="Z443" s="315"/>
      <c r="AA443" s="315"/>
      <c r="AB443" s="315"/>
      <c r="AC443" s="315"/>
      <c r="AD443" s="315"/>
      <c r="AF443" s="314">
        <v>985797.51</v>
      </c>
      <c r="AG443" s="314"/>
      <c r="AH443" s="314"/>
      <c r="AI443" s="314"/>
      <c r="AJ443" s="314"/>
      <c r="AK443" s="314"/>
      <c r="AL443" s="314"/>
    </row>
    <row r="444" spans="1:38" ht="11.1" customHeight="1" x14ac:dyDescent="0.25">
      <c r="A444" s="316" t="s">
        <v>742</v>
      </c>
      <c r="B444" s="316"/>
      <c r="C444" s="316"/>
      <c r="M444" s="316" t="s">
        <v>188</v>
      </c>
      <c r="N444" s="316"/>
      <c r="O444" s="316"/>
      <c r="P444" s="316"/>
      <c r="Q444" s="310">
        <v>0</v>
      </c>
      <c r="R444" s="310"/>
      <c r="T444" s="317">
        <v>934.84</v>
      </c>
      <c r="U444" s="317"/>
      <c r="V444" s="317"/>
      <c r="Y444" s="317">
        <v>0</v>
      </c>
      <c r="Z444" s="317"/>
      <c r="AA444" s="317"/>
      <c r="AB444" s="317"/>
      <c r="AC444" s="317"/>
      <c r="AD444" s="317"/>
      <c r="AF444" s="310">
        <v>934.84</v>
      </c>
      <c r="AG444" s="310"/>
      <c r="AH444" s="310"/>
      <c r="AI444" s="310"/>
      <c r="AJ444" s="310"/>
      <c r="AK444" s="310"/>
      <c r="AL444" s="310"/>
    </row>
    <row r="445" spans="1:38" ht="11.1" customHeight="1" x14ac:dyDescent="0.25">
      <c r="A445" s="316" t="s">
        <v>743</v>
      </c>
      <c r="B445" s="316"/>
      <c r="C445" s="316"/>
      <c r="M445" s="316" t="s">
        <v>189</v>
      </c>
      <c r="N445" s="316"/>
      <c r="O445" s="316"/>
      <c r="P445" s="316"/>
      <c r="Q445" s="310">
        <v>0</v>
      </c>
      <c r="R445" s="310"/>
      <c r="T445" s="317">
        <v>580</v>
      </c>
      <c r="U445" s="317"/>
      <c r="V445" s="317"/>
      <c r="Y445" s="317">
        <v>0</v>
      </c>
      <c r="Z445" s="317"/>
      <c r="AA445" s="317"/>
      <c r="AB445" s="317"/>
      <c r="AC445" s="317"/>
      <c r="AD445" s="317"/>
      <c r="AF445" s="310">
        <v>580</v>
      </c>
      <c r="AG445" s="310"/>
      <c r="AH445" s="310"/>
      <c r="AI445" s="310"/>
      <c r="AJ445" s="310"/>
      <c r="AK445" s="310"/>
      <c r="AL445" s="310"/>
    </row>
    <row r="446" spans="1:38" ht="11.1" customHeight="1" x14ac:dyDescent="0.25">
      <c r="A446" s="316" t="s">
        <v>744</v>
      </c>
      <c r="B446" s="316"/>
      <c r="C446" s="316"/>
      <c r="M446" s="316" t="s">
        <v>190</v>
      </c>
      <c r="N446" s="316"/>
      <c r="O446" s="316"/>
      <c r="P446" s="316"/>
      <c r="Q446" s="310">
        <v>0</v>
      </c>
      <c r="R446" s="310"/>
      <c r="T446" s="317">
        <v>266.7</v>
      </c>
      <c r="U446" s="317"/>
      <c r="V446" s="317"/>
      <c r="Y446" s="317">
        <v>0</v>
      </c>
      <c r="Z446" s="317"/>
      <c r="AA446" s="317"/>
      <c r="AB446" s="317"/>
      <c r="AC446" s="317"/>
      <c r="AD446" s="317"/>
      <c r="AF446" s="310">
        <v>266.7</v>
      </c>
      <c r="AG446" s="310"/>
      <c r="AH446" s="310"/>
      <c r="AI446" s="310"/>
      <c r="AJ446" s="310"/>
      <c r="AK446" s="310"/>
      <c r="AL446" s="310"/>
    </row>
    <row r="447" spans="1:38" ht="11.1" customHeight="1" x14ac:dyDescent="0.25">
      <c r="A447" s="316" t="s">
        <v>1803</v>
      </c>
      <c r="B447" s="316"/>
      <c r="C447" s="316"/>
      <c r="M447" s="316" t="s">
        <v>1302</v>
      </c>
      <c r="N447" s="316"/>
      <c r="O447" s="316"/>
      <c r="P447" s="316"/>
      <c r="Q447" s="310">
        <v>0</v>
      </c>
      <c r="R447" s="310"/>
      <c r="T447" s="317">
        <v>1294.71</v>
      </c>
      <c r="U447" s="317"/>
      <c r="V447" s="317"/>
      <c r="Y447" s="317">
        <v>0</v>
      </c>
      <c r="Z447" s="317"/>
      <c r="AA447" s="317"/>
      <c r="AB447" s="317"/>
      <c r="AC447" s="317"/>
      <c r="AD447" s="317"/>
      <c r="AF447" s="310">
        <v>1294.71</v>
      </c>
      <c r="AG447" s="310"/>
      <c r="AH447" s="310"/>
      <c r="AI447" s="310"/>
      <c r="AJ447" s="310"/>
      <c r="AK447" s="310"/>
      <c r="AL447" s="310"/>
    </row>
    <row r="448" spans="1:38" ht="11.1" customHeight="1" x14ac:dyDescent="0.25">
      <c r="A448" s="316" t="s">
        <v>745</v>
      </c>
      <c r="B448" s="316"/>
      <c r="C448" s="316"/>
      <c r="M448" s="316" t="s">
        <v>273</v>
      </c>
      <c r="N448" s="316"/>
      <c r="O448" s="316"/>
      <c r="P448" s="316"/>
      <c r="Q448" s="310">
        <v>0</v>
      </c>
      <c r="R448" s="310"/>
      <c r="T448" s="317">
        <v>4326</v>
      </c>
      <c r="U448" s="317"/>
      <c r="V448" s="317"/>
      <c r="Y448" s="317">
        <v>0</v>
      </c>
      <c r="Z448" s="317"/>
      <c r="AA448" s="317"/>
      <c r="AB448" s="317"/>
      <c r="AC448" s="317"/>
      <c r="AD448" s="317"/>
      <c r="AF448" s="310">
        <v>4326</v>
      </c>
      <c r="AG448" s="310"/>
      <c r="AH448" s="310"/>
      <c r="AI448" s="310"/>
      <c r="AJ448" s="310"/>
      <c r="AK448" s="310"/>
      <c r="AL448" s="310"/>
    </row>
    <row r="449" spans="1:38" ht="11.1" customHeight="1" x14ac:dyDescent="0.25">
      <c r="A449" s="316" t="s">
        <v>746</v>
      </c>
      <c r="B449" s="316"/>
      <c r="C449" s="316"/>
      <c r="M449" s="316" t="s">
        <v>191</v>
      </c>
      <c r="N449" s="316"/>
      <c r="O449" s="316"/>
      <c r="P449" s="316"/>
      <c r="Q449" s="310">
        <v>0</v>
      </c>
      <c r="R449" s="310"/>
      <c r="T449" s="317">
        <v>35614.629999999997</v>
      </c>
      <c r="U449" s="317"/>
      <c r="V449" s="317"/>
      <c r="Y449" s="317">
        <v>0</v>
      </c>
      <c r="Z449" s="317"/>
      <c r="AA449" s="317"/>
      <c r="AB449" s="317"/>
      <c r="AC449" s="317"/>
      <c r="AD449" s="317"/>
      <c r="AF449" s="310">
        <v>35614.629999999997</v>
      </c>
      <c r="AG449" s="310"/>
      <c r="AH449" s="310"/>
      <c r="AI449" s="310"/>
      <c r="AJ449" s="310"/>
      <c r="AK449" s="310"/>
      <c r="AL449" s="310"/>
    </row>
    <row r="450" spans="1:38" ht="11.1" customHeight="1" x14ac:dyDescent="0.25">
      <c r="A450" s="316" t="s">
        <v>747</v>
      </c>
      <c r="B450" s="316"/>
      <c r="C450" s="316"/>
      <c r="M450" s="316" t="s">
        <v>748</v>
      </c>
      <c r="N450" s="316"/>
      <c r="O450" s="316"/>
      <c r="P450" s="316"/>
      <c r="Q450" s="310">
        <v>0</v>
      </c>
      <c r="R450" s="310"/>
      <c r="T450" s="317">
        <v>6090.8</v>
      </c>
      <c r="U450" s="317"/>
      <c r="V450" s="317"/>
      <c r="Y450" s="317">
        <v>0</v>
      </c>
      <c r="Z450" s="317"/>
      <c r="AA450" s="317"/>
      <c r="AB450" s="317"/>
      <c r="AC450" s="317"/>
      <c r="AD450" s="317"/>
      <c r="AF450" s="310">
        <v>6090.8</v>
      </c>
      <c r="AG450" s="310"/>
      <c r="AH450" s="310"/>
      <c r="AI450" s="310"/>
      <c r="AJ450" s="310"/>
      <c r="AK450" s="310"/>
      <c r="AL450" s="310"/>
    </row>
    <row r="451" spans="1:38" ht="11.1" customHeight="1" x14ac:dyDescent="0.25">
      <c r="A451" s="316" t="s">
        <v>749</v>
      </c>
      <c r="B451" s="316"/>
      <c r="C451" s="316"/>
      <c r="M451" s="316" t="s">
        <v>192</v>
      </c>
      <c r="N451" s="316"/>
      <c r="O451" s="316"/>
      <c r="P451" s="316"/>
      <c r="Q451" s="310">
        <v>0</v>
      </c>
      <c r="R451" s="310"/>
      <c r="T451" s="317">
        <v>104068.48</v>
      </c>
      <c r="U451" s="317"/>
      <c r="V451" s="317"/>
      <c r="Y451" s="317">
        <v>0</v>
      </c>
      <c r="Z451" s="317"/>
      <c r="AA451" s="317"/>
      <c r="AB451" s="317"/>
      <c r="AC451" s="317"/>
      <c r="AD451" s="317"/>
      <c r="AF451" s="310">
        <v>104068.48</v>
      </c>
      <c r="AG451" s="310"/>
      <c r="AH451" s="310"/>
      <c r="AI451" s="310"/>
      <c r="AJ451" s="310"/>
      <c r="AK451" s="310"/>
      <c r="AL451" s="310"/>
    </row>
    <row r="452" spans="1:38" ht="11.1" customHeight="1" x14ac:dyDescent="0.25">
      <c r="A452" s="316" t="s">
        <v>750</v>
      </c>
      <c r="B452" s="316"/>
      <c r="C452" s="316"/>
      <c r="M452" s="316" t="s">
        <v>751</v>
      </c>
      <c r="N452" s="316"/>
      <c r="O452" s="316"/>
      <c r="P452" s="316"/>
      <c r="Q452" s="310">
        <v>0</v>
      </c>
      <c r="R452" s="310"/>
      <c r="T452" s="317">
        <v>1750</v>
      </c>
      <c r="U452" s="317"/>
      <c r="V452" s="317"/>
      <c r="Y452" s="317">
        <v>0</v>
      </c>
      <c r="Z452" s="317"/>
      <c r="AA452" s="317"/>
      <c r="AB452" s="317"/>
      <c r="AC452" s="317"/>
      <c r="AD452" s="317"/>
      <c r="AF452" s="310">
        <v>1750</v>
      </c>
      <c r="AG452" s="310"/>
      <c r="AH452" s="310"/>
      <c r="AI452" s="310"/>
      <c r="AJ452" s="310"/>
      <c r="AK452" s="310"/>
      <c r="AL452" s="310"/>
    </row>
    <row r="453" spans="1:38" ht="11.1" customHeight="1" x14ac:dyDescent="0.25">
      <c r="A453" s="316" t="s">
        <v>752</v>
      </c>
      <c r="B453" s="316"/>
      <c r="C453" s="316"/>
      <c r="M453" s="316" t="s">
        <v>193</v>
      </c>
      <c r="N453" s="316"/>
      <c r="O453" s="316"/>
      <c r="P453" s="316"/>
      <c r="Q453" s="310">
        <v>0</v>
      </c>
      <c r="R453" s="310"/>
      <c r="T453" s="317">
        <v>154542.46</v>
      </c>
      <c r="U453" s="317"/>
      <c r="V453" s="317"/>
      <c r="Y453" s="317">
        <v>0</v>
      </c>
      <c r="Z453" s="317"/>
      <c r="AA453" s="317"/>
      <c r="AB453" s="317"/>
      <c r="AC453" s="317"/>
      <c r="AD453" s="317"/>
      <c r="AF453" s="310">
        <v>154542.46</v>
      </c>
      <c r="AG453" s="310"/>
      <c r="AH453" s="310"/>
      <c r="AI453" s="310"/>
      <c r="AJ453" s="310"/>
      <c r="AK453" s="310"/>
      <c r="AL453" s="310"/>
    </row>
    <row r="454" spans="1:38" ht="11.1" customHeight="1" x14ac:dyDescent="0.25">
      <c r="A454" s="316" t="s">
        <v>1804</v>
      </c>
      <c r="B454" s="316"/>
      <c r="C454" s="316"/>
      <c r="M454" s="316" t="s">
        <v>1312</v>
      </c>
      <c r="N454" s="316"/>
      <c r="O454" s="316"/>
      <c r="P454" s="316"/>
      <c r="Q454" s="310">
        <v>0</v>
      </c>
      <c r="R454" s="310"/>
      <c r="T454" s="317">
        <v>11521.86</v>
      </c>
      <c r="U454" s="317"/>
      <c r="V454" s="317"/>
      <c r="Y454" s="317">
        <v>0</v>
      </c>
      <c r="Z454" s="317"/>
      <c r="AA454" s="317"/>
      <c r="AB454" s="317"/>
      <c r="AC454" s="317"/>
      <c r="AD454" s="317"/>
      <c r="AF454" s="310">
        <v>11521.86</v>
      </c>
      <c r="AG454" s="310"/>
      <c r="AH454" s="310"/>
      <c r="AI454" s="310"/>
      <c r="AJ454" s="310"/>
      <c r="AK454" s="310"/>
      <c r="AL454" s="310"/>
    </row>
    <row r="455" spans="1:38" ht="11.1" customHeight="1" x14ac:dyDescent="0.25">
      <c r="A455" s="316" t="s">
        <v>753</v>
      </c>
      <c r="B455" s="316"/>
      <c r="C455" s="316"/>
      <c r="M455" s="316" t="s">
        <v>194</v>
      </c>
      <c r="N455" s="316"/>
      <c r="O455" s="316"/>
      <c r="P455" s="316"/>
      <c r="Q455" s="310">
        <v>0</v>
      </c>
      <c r="R455" s="310"/>
      <c r="T455" s="317">
        <v>1255</v>
      </c>
      <c r="U455" s="317"/>
      <c r="V455" s="317"/>
      <c r="Y455" s="317">
        <v>0</v>
      </c>
      <c r="Z455" s="317"/>
      <c r="AA455" s="317"/>
      <c r="AB455" s="317"/>
      <c r="AC455" s="317"/>
      <c r="AD455" s="317"/>
      <c r="AF455" s="310">
        <v>1255</v>
      </c>
      <c r="AG455" s="310"/>
      <c r="AH455" s="310"/>
      <c r="AI455" s="310"/>
      <c r="AJ455" s="310"/>
      <c r="AK455" s="310"/>
      <c r="AL455" s="310"/>
    </row>
    <row r="456" spans="1:38" ht="11.1" customHeight="1" x14ac:dyDescent="0.25">
      <c r="A456" s="316" t="s">
        <v>754</v>
      </c>
      <c r="B456" s="316"/>
      <c r="C456" s="316"/>
      <c r="M456" s="316" t="s">
        <v>274</v>
      </c>
      <c r="N456" s="316"/>
      <c r="O456" s="316"/>
      <c r="P456" s="316"/>
      <c r="Q456" s="310">
        <v>0</v>
      </c>
      <c r="R456" s="310"/>
      <c r="T456" s="317">
        <v>101846.85</v>
      </c>
      <c r="U456" s="317"/>
      <c r="V456" s="317"/>
      <c r="Y456" s="317">
        <v>0</v>
      </c>
      <c r="Z456" s="317"/>
      <c r="AA456" s="317"/>
      <c r="AB456" s="317"/>
      <c r="AC456" s="317"/>
      <c r="AD456" s="317"/>
      <c r="AF456" s="310">
        <v>101846.85</v>
      </c>
      <c r="AG456" s="310"/>
      <c r="AH456" s="310"/>
      <c r="AI456" s="310"/>
      <c r="AJ456" s="310"/>
      <c r="AK456" s="310"/>
      <c r="AL456" s="310"/>
    </row>
    <row r="457" spans="1:38" ht="11.1" customHeight="1" x14ac:dyDescent="0.25">
      <c r="A457" s="316" t="s">
        <v>1805</v>
      </c>
      <c r="B457" s="316"/>
      <c r="C457" s="316"/>
      <c r="M457" s="316" t="s">
        <v>1806</v>
      </c>
      <c r="N457" s="316"/>
      <c r="O457" s="316"/>
      <c r="P457" s="316"/>
      <c r="Q457" s="310">
        <v>0</v>
      </c>
      <c r="R457" s="310"/>
      <c r="T457" s="317">
        <v>36619.620000000003</v>
      </c>
      <c r="U457" s="317"/>
      <c r="V457" s="317"/>
      <c r="Y457" s="317">
        <v>0</v>
      </c>
      <c r="Z457" s="317"/>
      <c r="AA457" s="317"/>
      <c r="AB457" s="317"/>
      <c r="AC457" s="317"/>
      <c r="AD457" s="317"/>
      <c r="AF457" s="310">
        <v>36619.620000000003</v>
      </c>
      <c r="AG457" s="310"/>
      <c r="AH457" s="310"/>
      <c r="AI457" s="310"/>
      <c r="AJ457" s="310"/>
      <c r="AK457" s="310"/>
      <c r="AL457" s="310"/>
    </row>
    <row r="458" spans="1:38" ht="11.1" customHeight="1" x14ac:dyDescent="0.25">
      <c r="A458" s="316" t="s">
        <v>755</v>
      </c>
      <c r="B458" s="316"/>
      <c r="C458" s="316"/>
      <c r="M458" s="316" t="s">
        <v>275</v>
      </c>
      <c r="N458" s="316"/>
      <c r="O458" s="316"/>
      <c r="P458" s="316"/>
      <c r="Q458" s="310">
        <v>0</v>
      </c>
      <c r="R458" s="310"/>
      <c r="T458" s="317">
        <v>110</v>
      </c>
      <c r="U458" s="317"/>
      <c r="V458" s="317"/>
      <c r="Y458" s="317">
        <v>0</v>
      </c>
      <c r="Z458" s="317"/>
      <c r="AA458" s="317"/>
      <c r="AB458" s="317"/>
      <c r="AC458" s="317"/>
      <c r="AD458" s="317"/>
      <c r="AF458" s="310">
        <v>110</v>
      </c>
      <c r="AG458" s="310"/>
      <c r="AH458" s="310"/>
      <c r="AI458" s="310"/>
      <c r="AJ458" s="310"/>
      <c r="AK458" s="310"/>
      <c r="AL458" s="310"/>
    </row>
    <row r="459" spans="1:38" ht="11.1" customHeight="1" x14ac:dyDescent="0.25">
      <c r="A459" s="316" t="s">
        <v>756</v>
      </c>
      <c r="B459" s="316"/>
      <c r="C459" s="316"/>
      <c r="M459" s="316" t="s">
        <v>195</v>
      </c>
      <c r="N459" s="316"/>
      <c r="O459" s="316"/>
      <c r="P459" s="316"/>
      <c r="Q459" s="310">
        <v>0</v>
      </c>
      <c r="R459" s="310"/>
      <c r="T459" s="317">
        <v>328.56</v>
      </c>
      <c r="U459" s="317"/>
      <c r="V459" s="317"/>
      <c r="Y459" s="317">
        <v>0</v>
      </c>
      <c r="Z459" s="317"/>
      <c r="AA459" s="317"/>
      <c r="AB459" s="317"/>
      <c r="AC459" s="317"/>
      <c r="AD459" s="317"/>
      <c r="AF459" s="310">
        <v>328.56</v>
      </c>
      <c r="AG459" s="310"/>
      <c r="AH459" s="310"/>
      <c r="AI459" s="310"/>
      <c r="AJ459" s="310"/>
      <c r="AK459" s="310"/>
      <c r="AL459" s="310"/>
    </row>
    <row r="460" spans="1:38" ht="11.1" customHeight="1" x14ac:dyDescent="0.25">
      <c r="A460" s="316" t="s">
        <v>757</v>
      </c>
      <c r="B460" s="316"/>
      <c r="C460" s="316"/>
      <c r="M460" s="316" t="s">
        <v>196</v>
      </c>
      <c r="N460" s="316"/>
      <c r="O460" s="316"/>
      <c r="P460" s="316"/>
      <c r="Q460" s="310">
        <v>0</v>
      </c>
      <c r="R460" s="310"/>
      <c r="T460" s="317">
        <v>5330</v>
      </c>
      <c r="U460" s="317"/>
      <c r="V460" s="317"/>
      <c r="Y460" s="317">
        <v>0</v>
      </c>
      <c r="Z460" s="317"/>
      <c r="AA460" s="317"/>
      <c r="AB460" s="317"/>
      <c r="AC460" s="317"/>
      <c r="AD460" s="317"/>
      <c r="AF460" s="310">
        <v>5330</v>
      </c>
      <c r="AG460" s="310"/>
      <c r="AH460" s="310"/>
      <c r="AI460" s="310"/>
      <c r="AJ460" s="310"/>
      <c r="AK460" s="310"/>
      <c r="AL460" s="310"/>
    </row>
    <row r="461" spans="1:38" ht="11.1" customHeight="1" x14ac:dyDescent="0.25">
      <c r="A461" s="316" t="s">
        <v>758</v>
      </c>
      <c r="B461" s="316"/>
      <c r="C461" s="316"/>
      <c r="M461" s="316" t="s">
        <v>197</v>
      </c>
      <c r="N461" s="316"/>
      <c r="O461" s="316"/>
      <c r="P461" s="316"/>
      <c r="Q461" s="310">
        <v>0</v>
      </c>
      <c r="R461" s="310"/>
      <c r="T461" s="317">
        <v>7112.78</v>
      </c>
      <c r="U461" s="317"/>
      <c r="V461" s="317"/>
      <c r="Y461" s="317">
        <v>0</v>
      </c>
      <c r="Z461" s="317"/>
      <c r="AA461" s="317"/>
      <c r="AB461" s="317"/>
      <c r="AC461" s="317"/>
      <c r="AD461" s="317"/>
      <c r="AF461" s="310">
        <v>7112.78</v>
      </c>
      <c r="AG461" s="310"/>
      <c r="AH461" s="310"/>
      <c r="AI461" s="310"/>
      <c r="AJ461" s="310"/>
      <c r="AK461" s="310"/>
      <c r="AL461" s="310"/>
    </row>
    <row r="462" spans="1:38" ht="11.1" customHeight="1" x14ac:dyDescent="0.25">
      <c r="A462" s="316" t="s">
        <v>759</v>
      </c>
      <c r="B462" s="316"/>
      <c r="C462" s="316"/>
      <c r="M462" s="316" t="s">
        <v>198</v>
      </c>
      <c r="N462" s="316"/>
      <c r="O462" s="316"/>
      <c r="P462" s="316"/>
      <c r="Q462" s="310">
        <v>0</v>
      </c>
      <c r="R462" s="310"/>
      <c r="T462" s="317">
        <v>87167.34</v>
      </c>
      <c r="U462" s="317"/>
      <c r="V462" s="317"/>
      <c r="Y462" s="317">
        <v>0</v>
      </c>
      <c r="Z462" s="317"/>
      <c r="AA462" s="317"/>
      <c r="AB462" s="317"/>
      <c r="AC462" s="317"/>
      <c r="AD462" s="317"/>
      <c r="AF462" s="310">
        <v>87167.34</v>
      </c>
      <c r="AG462" s="310"/>
      <c r="AH462" s="310"/>
      <c r="AI462" s="310"/>
      <c r="AJ462" s="310"/>
      <c r="AK462" s="310"/>
      <c r="AL462" s="310"/>
    </row>
    <row r="463" spans="1:38" ht="11.1" customHeight="1" x14ac:dyDescent="0.25">
      <c r="A463" s="316" t="s">
        <v>760</v>
      </c>
      <c r="B463" s="316"/>
      <c r="C463" s="316"/>
      <c r="M463" s="316" t="s">
        <v>199</v>
      </c>
      <c r="N463" s="316"/>
      <c r="O463" s="316"/>
      <c r="P463" s="316"/>
      <c r="Q463" s="310">
        <v>0</v>
      </c>
      <c r="R463" s="310"/>
      <c r="T463" s="317">
        <v>133163.73000000001</v>
      </c>
      <c r="U463" s="317"/>
      <c r="V463" s="317"/>
      <c r="Y463" s="317">
        <v>0</v>
      </c>
      <c r="Z463" s="317"/>
      <c r="AA463" s="317"/>
      <c r="AB463" s="317"/>
      <c r="AC463" s="317"/>
      <c r="AD463" s="317"/>
      <c r="AF463" s="310">
        <v>133163.73000000001</v>
      </c>
      <c r="AG463" s="310"/>
      <c r="AH463" s="310"/>
      <c r="AI463" s="310"/>
      <c r="AJ463" s="310"/>
      <c r="AK463" s="310"/>
      <c r="AL463" s="310"/>
    </row>
    <row r="464" spans="1:38" ht="11.1" customHeight="1" x14ac:dyDescent="0.25">
      <c r="A464" s="316" t="s">
        <v>1807</v>
      </c>
      <c r="B464" s="316"/>
      <c r="C464" s="316"/>
      <c r="M464" s="316" t="s">
        <v>1326</v>
      </c>
      <c r="N464" s="316"/>
      <c r="O464" s="316"/>
      <c r="P464" s="316"/>
      <c r="Q464" s="310">
        <v>0</v>
      </c>
      <c r="R464" s="310"/>
      <c r="T464" s="317">
        <v>380</v>
      </c>
      <c r="U464" s="317"/>
      <c r="V464" s="317"/>
      <c r="Y464" s="317">
        <v>0</v>
      </c>
      <c r="Z464" s="317"/>
      <c r="AA464" s="317"/>
      <c r="AB464" s="317"/>
      <c r="AC464" s="317"/>
      <c r="AD464" s="317"/>
      <c r="AF464" s="310">
        <v>380</v>
      </c>
      <c r="AG464" s="310"/>
      <c r="AH464" s="310"/>
      <c r="AI464" s="310"/>
      <c r="AJ464" s="310"/>
      <c r="AK464" s="310"/>
      <c r="AL464" s="310"/>
    </row>
    <row r="465" spans="1:38" ht="11.1" customHeight="1" x14ac:dyDescent="0.25">
      <c r="A465" s="316" t="s">
        <v>762</v>
      </c>
      <c r="B465" s="316"/>
      <c r="C465" s="316"/>
      <c r="M465" s="316" t="s">
        <v>276</v>
      </c>
      <c r="N465" s="316"/>
      <c r="O465" s="316"/>
      <c r="P465" s="316"/>
      <c r="Q465" s="310">
        <v>0</v>
      </c>
      <c r="R465" s="310"/>
      <c r="T465" s="317">
        <v>43982.13</v>
      </c>
      <c r="U465" s="317"/>
      <c r="V465" s="317"/>
      <c r="Y465" s="317">
        <v>0</v>
      </c>
      <c r="Z465" s="317"/>
      <c r="AA465" s="317"/>
      <c r="AB465" s="317"/>
      <c r="AC465" s="317"/>
      <c r="AD465" s="317"/>
      <c r="AF465" s="310">
        <v>43982.13</v>
      </c>
      <c r="AG465" s="310"/>
      <c r="AH465" s="310"/>
      <c r="AI465" s="310"/>
      <c r="AJ465" s="310"/>
      <c r="AK465" s="310"/>
      <c r="AL465" s="310"/>
    </row>
    <row r="466" spans="1:38" ht="11.1" customHeight="1" x14ac:dyDescent="0.25">
      <c r="A466" s="316" t="s">
        <v>1808</v>
      </c>
      <c r="B466" s="316"/>
      <c r="C466" s="316"/>
      <c r="M466" s="316" t="s">
        <v>1329</v>
      </c>
      <c r="N466" s="316"/>
      <c r="O466" s="316"/>
      <c r="P466" s="316"/>
      <c r="Q466" s="310">
        <v>0</v>
      </c>
      <c r="R466" s="310"/>
      <c r="T466" s="317">
        <v>152356.41</v>
      </c>
      <c r="U466" s="317"/>
      <c r="V466" s="317"/>
      <c r="Y466" s="317">
        <v>0</v>
      </c>
      <c r="Z466" s="317"/>
      <c r="AA466" s="317"/>
      <c r="AB466" s="317"/>
      <c r="AC466" s="317"/>
      <c r="AD466" s="317"/>
      <c r="AF466" s="310">
        <v>152356.41</v>
      </c>
      <c r="AG466" s="310"/>
      <c r="AH466" s="310"/>
      <c r="AI466" s="310"/>
      <c r="AJ466" s="310"/>
      <c r="AK466" s="310"/>
      <c r="AL466" s="310"/>
    </row>
    <row r="467" spans="1:38" ht="11.1" customHeight="1" x14ac:dyDescent="0.25">
      <c r="A467" s="316" t="s">
        <v>1809</v>
      </c>
      <c r="B467" s="316"/>
      <c r="C467" s="316"/>
      <c r="M467" s="316" t="s">
        <v>1331</v>
      </c>
      <c r="N467" s="316"/>
      <c r="O467" s="316"/>
      <c r="P467" s="316"/>
      <c r="Q467" s="310">
        <v>0</v>
      </c>
      <c r="R467" s="310"/>
      <c r="T467" s="317">
        <v>95154.61</v>
      </c>
      <c r="U467" s="317"/>
      <c r="V467" s="317"/>
      <c r="Y467" s="317">
        <v>0</v>
      </c>
      <c r="Z467" s="317"/>
      <c r="AA467" s="317"/>
      <c r="AB467" s="317"/>
      <c r="AC467" s="317"/>
      <c r="AD467" s="317"/>
      <c r="AF467" s="310">
        <v>95154.61</v>
      </c>
      <c r="AG467" s="310"/>
      <c r="AH467" s="310"/>
      <c r="AI467" s="310"/>
      <c r="AJ467" s="310"/>
      <c r="AK467" s="310"/>
      <c r="AL467" s="310"/>
    </row>
    <row r="468" spans="1:38" ht="11.1" customHeight="1" x14ac:dyDescent="0.25">
      <c r="A468" s="313" t="s">
        <v>763</v>
      </c>
      <c r="B468" s="313"/>
      <c r="C468" s="313"/>
      <c r="J468" s="313" t="s">
        <v>764</v>
      </c>
      <c r="K468" s="313"/>
      <c r="L468" s="313"/>
      <c r="M468" s="313"/>
      <c r="N468" s="313"/>
      <c r="O468" s="313"/>
      <c r="P468" s="313"/>
      <c r="Q468" s="314">
        <v>0</v>
      </c>
      <c r="R468" s="314"/>
      <c r="T468" s="315">
        <v>925467.39</v>
      </c>
      <c r="U468" s="315"/>
      <c r="V468" s="315"/>
      <c r="Y468" s="315">
        <v>0</v>
      </c>
      <c r="Z468" s="315"/>
      <c r="AA468" s="315"/>
      <c r="AB468" s="315"/>
      <c r="AC468" s="315"/>
      <c r="AD468" s="315"/>
      <c r="AF468" s="314">
        <v>925467.39</v>
      </c>
      <c r="AG468" s="314"/>
      <c r="AH468" s="314"/>
      <c r="AI468" s="314"/>
      <c r="AJ468" s="314"/>
      <c r="AK468" s="314"/>
      <c r="AL468" s="314"/>
    </row>
    <row r="469" spans="1:38" ht="11.1" customHeight="1" x14ac:dyDescent="0.25">
      <c r="A469" s="313" t="s">
        <v>765</v>
      </c>
      <c r="B469" s="313"/>
      <c r="C469" s="313"/>
      <c r="K469" s="313" t="s">
        <v>764</v>
      </c>
      <c r="L469" s="313"/>
      <c r="M469" s="313"/>
      <c r="N469" s="313"/>
      <c r="O469" s="313"/>
      <c r="P469" s="313"/>
      <c r="Q469" s="314">
        <v>0</v>
      </c>
      <c r="R469" s="314"/>
      <c r="T469" s="315">
        <v>925467.39</v>
      </c>
      <c r="U469" s="315"/>
      <c r="V469" s="315"/>
      <c r="Y469" s="315">
        <v>0</v>
      </c>
      <c r="Z469" s="315"/>
      <c r="AA469" s="315"/>
      <c r="AB469" s="315"/>
      <c r="AC469" s="315"/>
      <c r="AD469" s="315"/>
      <c r="AF469" s="314">
        <v>925467.39</v>
      </c>
      <c r="AG469" s="314"/>
      <c r="AH469" s="314"/>
      <c r="AI469" s="314"/>
      <c r="AJ469" s="314"/>
      <c r="AK469" s="314"/>
      <c r="AL469" s="314"/>
    </row>
    <row r="470" spans="1:38" ht="11.1" customHeight="1" x14ac:dyDescent="0.25">
      <c r="A470" s="313" t="s">
        <v>766</v>
      </c>
      <c r="B470" s="313"/>
      <c r="C470" s="313"/>
      <c r="L470" s="313" t="s">
        <v>174</v>
      </c>
      <c r="M470" s="313"/>
      <c r="N470" s="313"/>
      <c r="O470" s="313"/>
      <c r="P470" s="313"/>
      <c r="Q470" s="314">
        <v>0</v>
      </c>
      <c r="R470" s="314"/>
      <c r="T470" s="315">
        <v>925467.39</v>
      </c>
      <c r="U470" s="315"/>
      <c r="V470" s="315"/>
      <c r="Y470" s="315">
        <v>0</v>
      </c>
      <c r="Z470" s="315"/>
      <c r="AA470" s="315"/>
      <c r="AB470" s="315"/>
      <c r="AC470" s="315"/>
      <c r="AD470" s="315"/>
      <c r="AF470" s="314">
        <v>925467.39</v>
      </c>
      <c r="AG470" s="314"/>
      <c r="AH470" s="314"/>
      <c r="AI470" s="314"/>
      <c r="AJ470" s="314"/>
      <c r="AK470" s="314"/>
      <c r="AL470" s="314"/>
    </row>
    <row r="471" spans="1:38" ht="11.1" customHeight="1" x14ac:dyDescent="0.25">
      <c r="A471" s="316" t="s">
        <v>767</v>
      </c>
      <c r="B471" s="316"/>
      <c r="C471" s="316"/>
      <c r="M471" s="316" t="s">
        <v>219</v>
      </c>
      <c r="N471" s="316"/>
      <c r="O471" s="316"/>
      <c r="P471" s="316"/>
      <c r="Q471" s="310">
        <v>0</v>
      </c>
      <c r="R471" s="310"/>
      <c r="T471" s="317">
        <v>925467.39</v>
      </c>
      <c r="U471" s="317"/>
      <c r="V471" s="317"/>
      <c r="Y471" s="317">
        <v>0</v>
      </c>
      <c r="Z471" s="317"/>
      <c r="AA471" s="317"/>
      <c r="AB471" s="317"/>
      <c r="AC471" s="317"/>
      <c r="AD471" s="317"/>
      <c r="AF471" s="310">
        <v>925467.39</v>
      </c>
      <c r="AG471" s="310"/>
      <c r="AH471" s="310"/>
      <c r="AI471" s="310"/>
      <c r="AJ471" s="310"/>
      <c r="AK471" s="310"/>
      <c r="AL471" s="310"/>
    </row>
    <row r="472" spans="1:38" ht="11.1" customHeight="1" x14ac:dyDescent="0.25">
      <c r="A472" s="313" t="s">
        <v>1810</v>
      </c>
      <c r="B472" s="313"/>
      <c r="C472" s="313"/>
      <c r="J472" s="313" t="s">
        <v>1337</v>
      </c>
      <c r="K472" s="313"/>
      <c r="L472" s="313"/>
      <c r="M472" s="313"/>
      <c r="N472" s="313"/>
      <c r="O472" s="313"/>
      <c r="P472" s="313"/>
      <c r="Q472" s="314">
        <v>0</v>
      </c>
      <c r="R472" s="314"/>
      <c r="T472" s="315">
        <v>97248.59</v>
      </c>
      <c r="U472" s="315"/>
      <c r="V472" s="315"/>
      <c r="Y472" s="315">
        <v>27489.95</v>
      </c>
      <c r="Z472" s="315"/>
      <c r="AA472" s="315"/>
      <c r="AB472" s="315"/>
      <c r="AC472" s="315"/>
      <c r="AD472" s="315"/>
      <c r="AF472" s="314">
        <v>69758.64</v>
      </c>
      <c r="AG472" s="314"/>
      <c r="AH472" s="314"/>
      <c r="AI472" s="314"/>
      <c r="AJ472" s="314"/>
      <c r="AK472" s="314"/>
      <c r="AL472" s="314"/>
    </row>
    <row r="473" spans="1:38" ht="11.1" customHeight="1" x14ac:dyDescent="0.25">
      <c r="A473" s="313" t="s">
        <v>1811</v>
      </c>
      <c r="B473" s="313"/>
      <c r="C473" s="313"/>
      <c r="K473" s="313" t="s">
        <v>1339</v>
      </c>
      <c r="L473" s="313"/>
      <c r="M473" s="313"/>
      <c r="N473" s="313"/>
      <c r="O473" s="313"/>
      <c r="P473" s="313"/>
      <c r="Q473" s="314">
        <v>0</v>
      </c>
      <c r="R473" s="314"/>
      <c r="T473" s="315">
        <v>96156.68</v>
      </c>
      <c r="U473" s="315"/>
      <c r="V473" s="315"/>
      <c r="Y473" s="315">
        <v>0</v>
      </c>
      <c r="Z473" s="315"/>
      <c r="AA473" s="315"/>
      <c r="AB473" s="315"/>
      <c r="AC473" s="315"/>
      <c r="AD473" s="315"/>
      <c r="AF473" s="314">
        <v>96156.68</v>
      </c>
      <c r="AG473" s="314"/>
      <c r="AH473" s="314"/>
      <c r="AI473" s="314"/>
      <c r="AJ473" s="314"/>
      <c r="AK473" s="314"/>
      <c r="AL473" s="314"/>
    </row>
    <row r="474" spans="1:38" ht="11.1" customHeight="1" x14ac:dyDescent="0.25">
      <c r="A474" s="316" t="s">
        <v>1812</v>
      </c>
      <c r="B474" s="316"/>
      <c r="C474" s="316"/>
      <c r="M474" s="316" t="s">
        <v>1341</v>
      </c>
      <c r="N474" s="316"/>
      <c r="O474" s="316"/>
      <c r="P474" s="316"/>
      <c r="Q474" s="310">
        <v>0</v>
      </c>
      <c r="R474" s="310"/>
      <c r="T474" s="317">
        <v>96156.68</v>
      </c>
      <c r="U474" s="317"/>
      <c r="V474" s="317"/>
      <c r="Y474" s="317">
        <v>0</v>
      </c>
      <c r="Z474" s="317"/>
      <c r="AA474" s="317"/>
      <c r="AB474" s="317"/>
      <c r="AC474" s="317"/>
      <c r="AD474" s="317"/>
      <c r="AF474" s="310">
        <v>96156.68</v>
      </c>
      <c r="AG474" s="310"/>
      <c r="AH474" s="310"/>
      <c r="AI474" s="310"/>
      <c r="AJ474" s="310"/>
      <c r="AK474" s="310"/>
      <c r="AL474" s="310"/>
    </row>
    <row r="475" spans="1:38" ht="11.1" customHeight="1" x14ac:dyDescent="0.25">
      <c r="A475" s="313" t="s">
        <v>1813</v>
      </c>
      <c r="B475" s="313"/>
      <c r="C475" s="313"/>
      <c r="K475" s="313" t="s">
        <v>207</v>
      </c>
      <c r="L475" s="313"/>
      <c r="M475" s="313"/>
      <c r="N475" s="313"/>
      <c r="O475" s="313"/>
      <c r="P475" s="313"/>
      <c r="Q475" s="314">
        <v>0</v>
      </c>
      <c r="R475" s="314"/>
      <c r="T475" s="315">
        <v>1091.9100000000001</v>
      </c>
      <c r="U475" s="315"/>
      <c r="V475" s="315"/>
      <c r="Y475" s="315">
        <v>27489.95</v>
      </c>
      <c r="Z475" s="315"/>
      <c r="AA475" s="315"/>
      <c r="AB475" s="315"/>
      <c r="AC475" s="315"/>
      <c r="AD475" s="315"/>
      <c r="AF475" s="314">
        <v>-26398.04</v>
      </c>
      <c r="AG475" s="314"/>
      <c r="AH475" s="314"/>
      <c r="AI475" s="314"/>
      <c r="AJ475" s="314"/>
      <c r="AK475" s="314"/>
      <c r="AL475" s="314"/>
    </row>
    <row r="476" spans="1:38" ht="11.1" customHeight="1" x14ac:dyDescent="0.25">
      <c r="A476" s="313" t="s">
        <v>1814</v>
      </c>
      <c r="B476" s="313"/>
      <c r="C476" s="313"/>
      <c r="L476" s="313" t="s">
        <v>1344</v>
      </c>
      <c r="M476" s="313"/>
      <c r="N476" s="313"/>
      <c r="O476" s="313"/>
      <c r="P476" s="313"/>
      <c r="Q476" s="314">
        <v>0</v>
      </c>
      <c r="R476" s="314"/>
      <c r="T476" s="315">
        <v>1091.9100000000001</v>
      </c>
      <c r="U476" s="315"/>
      <c r="V476" s="315"/>
      <c r="Y476" s="315">
        <v>27489.95</v>
      </c>
      <c r="Z476" s="315"/>
      <c r="AA476" s="315"/>
      <c r="AB476" s="315"/>
      <c r="AC476" s="315"/>
      <c r="AD476" s="315"/>
      <c r="AF476" s="314">
        <v>-26398.04</v>
      </c>
      <c r="AG476" s="314"/>
      <c r="AH476" s="314"/>
      <c r="AI476" s="314"/>
      <c r="AJ476" s="314"/>
      <c r="AK476" s="314"/>
      <c r="AL476" s="314"/>
    </row>
    <row r="477" spans="1:38" ht="11.1" customHeight="1" x14ac:dyDescent="0.25">
      <c r="A477" s="316" t="s">
        <v>1815</v>
      </c>
      <c r="B477" s="316"/>
      <c r="C477" s="316"/>
      <c r="M477" s="316" t="s">
        <v>1456</v>
      </c>
      <c r="N477" s="316"/>
      <c r="O477" s="316"/>
      <c r="P477" s="316"/>
      <c r="Q477" s="310">
        <v>0</v>
      </c>
      <c r="R477" s="310"/>
      <c r="T477" s="317">
        <v>0</v>
      </c>
      <c r="U477" s="317"/>
      <c r="V477" s="317"/>
      <c r="Y477" s="317">
        <v>6501.64</v>
      </c>
      <c r="Z477" s="317"/>
      <c r="AA477" s="317"/>
      <c r="AB477" s="317"/>
      <c r="AC477" s="317"/>
      <c r="AD477" s="317"/>
      <c r="AF477" s="310">
        <v>-6501.64</v>
      </c>
      <c r="AG477" s="310"/>
      <c r="AH477" s="310"/>
      <c r="AI477" s="310"/>
      <c r="AJ477" s="310"/>
      <c r="AK477" s="310"/>
      <c r="AL477" s="310"/>
    </row>
    <row r="478" spans="1:38" ht="11.1" customHeight="1" x14ac:dyDescent="0.25">
      <c r="A478" s="316" t="s">
        <v>1816</v>
      </c>
      <c r="B478" s="316"/>
      <c r="C478" s="316"/>
      <c r="M478" s="316" t="s">
        <v>1457</v>
      </c>
      <c r="N478" s="316"/>
      <c r="O478" s="316"/>
      <c r="P478" s="316"/>
      <c r="Q478" s="310">
        <v>0</v>
      </c>
      <c r="R478" s="310"/>
      <c r="T478" s="317">
        <v>0</v>
      </c>
      <c r="U478" s="317"/>
      <c r="V478" s="317"/>
      <c r="Y478" s="317">
        <v>1448.97</v>
      </c>
      <c r="Z478" s="317"/>
      <c r="AA478" s="317"/>
      <c r="AB478" s="317"/>
      <c r="AC478" s="317"/>
      <c r="AD478" s="317"/>
      <c r="AF478" s="310">
        <v>-1448.97</v>
      </c>
      <c r="AG478" s="310"/>
      <c r="AH478" s="310"/>
      <c r="AI478" s="310"/>
      <c r="AJ478" s="310"/>
      <c r="AK478" s="310"/>
      <c r="AL478" s="310"/>
    </row>
    <row r="479" spans="1:38" ht="11.1" customHeight="1" x14ac:dyDescent="0.25">
      <c r="A479" s="316" t="s">
        <v>1817</v>
      </c>
      <c r="B479" s="316"/>
      <c r="C479" s="316"/>
      <c r="M479" s="316" t="s">
        <v>1458</v>
      </c>
      <c r="N479" s="316"/>
      <c r="O479" s="316"/>
      <c r="P479" s="316"/>
      <c r="Q479" s="310">
        <v>0</v>
      </c>
      <c r="R479" s="310"/>
      <c r="T479" s="317">
        <v>0</v>
      </c>
      <c r="U479" s="317"/>
      <c r="V479" s="317"/>
      <c r="Y479" s="317">
        <v>424.6</v>
      </c>
      <c r="Z479" s="317"/>
      <c r="AA479" s="317"/>
      <c r="AB479" s="317"/>
      <c r="AC479" s="317"/>
      <c r="AD479" s="317"/>
      <c r="AF479" s="310">
        <v>-424.6</v>
      </c>
      <c r="AG479" s="310"/>
      <c r="AH479" s="310"/>
      <c r="AI479" s="310"/>
      <c r="AJ479" s="310"/>
      <c r="AK479" s="310"/>
      <c r="AL479" s="310"/>
    </row>
    <row r="480" spans="1:38" ht="11.1" customHeight="1" x14ac:dyDescent="0.25">
      <c r="A480" s="316" t="s">
        <v>1818</v>
      </c>
      <c r="B480" s="316"/>
      <c r="C480" s="316"/>
      <c r="M480" s="316" t="s">
        <v>1459</v>
      </c>
      <c r="N480" s="316"/>
      <c r="O480" s="316"/>
      <c r="P480" s="316"/>
      <c r="Q480" s="310">
        <v>0</v>
      </c>
      <c r="R480" s="310"/>
      <c r="T480" s="317">
        <v>1091.9100000000001</v>
      </c>
      <c r="U480" s="317"/>
      <c r="V480" s="317"/>
      <c r="Y480" s="317">
        <v>19114.740000000002</v>
      </c>
      <c r="Z480" s="317"/>
      <c r="AA480" s="317"/>
      <c r="AB480" s="317"/>
      <c r="AC480" s="317"/>
      <c r="AD480" s="317"/>
      <c r="AF480" s="310">
        <v>-18022.830000000002</v>
      </c>
      <c r="AG480" s="310"/>
      <c r="AH480" s="310"/>
      <c r="AI480" s="310"/>
      <c r="AJ480" s="310"/>
      <c r="AK480" s="310"/>
      <c r="AL480" s="310"/>
    </row>
    <row r="481" spans="1:38" ht="11.1" customHeight="1" x14ac:dyDescent="0.25">
      <c r="A481" s="313" t="s">
        <v>1819</v>
      </c>
      <c r="B481" s="313"/>
      <c r="C481" s="313"/>
      <c r="J481" s="313" t="s">
        <v>1350</v>
      </c>
      <c r="K481" s="313"/>
      <c r="L481" s="313"/>
      <c r="M481" s="313"/>
      <c r="N481" s="313"/>
      <c r="O481" s="313"/>
      <c r="P481" s="313"/>
      <c r="Q481" s="314">
        <v>0</v>
      </c>
      <c r="R481" s="314"/>
      <c r="T481" s="315">
        <v>0</v>
      </c>
      <c r="U481" s="315"/>
      <c r="V481" s="315"/>
      <c r="Y481" s="315">
        <v>17635.36</v>
      </c>
      <c r="Z481" s="315"/>
      <c r="AA481" s="315"/>
      <c r="AB481" s="315"/>
      <c r="AC481" s="315"/>
      <c r="AD481" s="315"/>
      <c r="AF481" s="314">
        <v>-17635.36</v>
      </c>
      <c r="AG481" s="314"/>
      <c r="AH481" s="314"/>
      <c r="AI481" s="314"/>
      <c r="AJ481" s="314"/>
      <c r="AK481" s="314"/>
      <c r="AL481" s="314"/>
    </row>
    <row r="482" spans="1:38" ht="11.1" customHeight="1" x14ac:dyDescent="0.25">
      <c r="A482" s="313" t="s">
        <v>1820</v>
      </c>
      <c r="B482" s="313"/>
      <c r="C482" s="313"/>
      <c r="K482" s="313" t="s">
        <v>1352</v>
      </c>
      <c r="L482" s="313"/>
      <c r="M482" s="313"/>
      <c r="N482" s="313"/>
      <c r="O482" s="313"/>
      <c r="P482" s="313"/>
      <c r="Q482" s="314">
        <v>0</v>
      </c>
      <c r="R482" s="314"/>
      <c r="T482" s="315">
        <v>0</v>
      </c>
      <c r="U482" s="315"/>
      <c r="V482" s="315"/>
      <c r="Y482" s="315">
        <v>17635.36</v>
      </c>
      <c r="Z482" s="315"/>
      <c r="AA482" s="315"/>
      <c r="AB482" s="315"/>
      <c r="AC482" s="315"/>
      <c r="AD482" s="315"/>
      <c r="AF482" s="314">
        <v>-17635.36</v>
      </c>
      <c r="AG482" s="314"/>
      <c r="AH482" s="314"/>
      <c r="AI482" s="314"/>
      <c r="AJ482" s="314"/>
      <c r="AK482" s="314"/>
      <c r="AL482" s="314"/>
    </row>
    <row r="483" spans="1:38" ht="11.1" customHeight="1" x14ac:dyDescent="0.25">
      <c r="A483" s="313" t="s">
        <v>1821</v>
      </c>
      <c r="B483" s="313"/>
      <c r="C483" s="313"/>
      <c r="L483" s="313" t="s">
        <v>1822</v>
      </c>
      <c r="M483" s="313"/>
      <c r="N483" s="313"/>
      <c r="O483" s="313"/>
      <c r="P483" s="313"/>
      <c r="Q483" s="314">
        <v>0</v>
      </c>
      <c r="R483" s="314"/>
      <c r="T483" s="315">
        <v>0</v>
      </c>
      <c r="U483" s="315"/>
      <c r="V483" s="315"/>
      <c r="Y483" s="315">
        <v>17635.36</v>
      </c>
      <c r="Z483" s="315"/>
      <c r="AA483" s="315"/>
      <c r="AB483" s="315"/>
      <c r="AC483" s="315"/>
      <c r="AD483" s="315"/>
      <c r="AF483" s="314">
        <v>-17635.36</v>
      </c>
      <c r="AG483" s="314"/>
      <c r="AH483" s="314"/>
      <c r="AI483" s="314"/>
      <c r="AJ483" s="314"/>
      <c r="AK483" s="314"/>
      <c r="AL483" s="314"/>
    </row>
    <row r="484" spans="1:38" ht="11.1" customHeight="1" x14ac:dyDescent="0.25">
      <c r="A484" s="316" t="s">
        <v>1823</v>
      </c>
      <c r="B484" s="316"/>
      <c r="C484" s="316"/>
      <c r="M484" s="316" t="s">
        <v>1356</v>
      </c>
      <c r="N484" s="316"/>
      <c r="O484" s="316"/>
      <c r="P484" s="316"/>
      <c r="Q484" s="310">
        <v>0</v>
      </c>
      <c r="R484" s="310"/>
      <c r="T484" s="317">
        <v>0</v>
      </c>
      <c r="U484" s="317"/>
      <c r="V484" s="317"/>
      <c r="Y484" s="317">
        <v>17635.36</v>
      </c>
      <c r="Z484" s="317"/>
      <c r="AA484" s="317"/>
      <c r="AB484" s="317"/>
      <c r="AC484" s="317"/>
      <c r="AD484" s="317"/>
      <c r="AF484" s="310">
        <v>-17635.36</v>
      </c>
      <c r="AG484" s="310"/>
      <c r="AH484" s="310"/>
      <c r="AI484" s="310"/>
      <c r="AJ484" s="310"/>
      <c r="AK484" s="310"/>
      <c r="AL484" s="310"/>
    </row>
    <row r="485" spans="1:38" ht="11.1" customHeight="1" x14ac:dyDescent="0.25">
      <c r="A485" s="313" t="s">
        <v>768</v>
      </c>
      <c r="B485" s="313"/>
      <c r="C485" s="313"/>
      <c r="J485" s="313" t="s">
        <v>205</v>
      </c>
      <c r="K485" s="313"/>
      <c r="L485" s="313"/>
      <c r="M485" s="313"/>
      <c r="N485" s="313"/>
      <c r="O485" s="313"/>
      <c r="P485" s="313"/>
      <c r="Q485" s="314">
        <v>0</v>
      </c>
      <c r="R485" s="314"/>
      <c r="T485" s="315">
        <v>19679.919999999998</v>
      </c>
      <c r="U485" s="315"/>
      <c r="V485" s="315"/>
      <c r="Y485" s="315">
        <v>0</v>
      </c>
      <c r="Z485" s="315"/>
      <c r="AA485" s="315"/>
      <c r="AB485" s="315"/>
      <c r="AC485" s="315"/>
      <c r="AD485" s="315"/>
      <c r="AF485" s="314">
        <v>19679.919999999998</v>
      </c>
      <c r="AG485" s="314"/>
      <c r="AH485" s="314"/>
      <c r="AI485" s="314"/>
      <c r="AJ485" s="314"/>
      <c r="AK485" s="314"/>
      <c r="AL485" s="314"/>
    </row>
    <row r="486" spans="1:38" ht="11.1" customHeight="1" x14ac:dyDescent="0.25">
      <c r="A486" s="313" t="s">
        <v>769</v>
      </c>
      <c r="B486" s="313"/>
      <c r="C486" s="313"/>
      <c r="K486" s="313" t="s">
        <v>205</v>
      </c>
      <c r="L486" s="313"/>
      <c r="M486" s="313"/>
      <c r="N486" s="313"/>
      <c r="O486" s="313"/>
      <c r="P486" s="313"/>
      <c r="Q486" s="314">
        <v>0</v>
      </c>
      <c r="R486" s="314"/>
      <c r="T486" s="315">
        <v>19679.919999999998</v>
      </c>
      <c r="U486" s="315"/>
      <c r="V486" s="315"/>
      <c r="Y486" s="315">
        <v>0</v>
      </c>
      <c r="Z486" s="315"/>
      <c r="AA486" s="315"/>
      <c r="AB486" s="315"/>
      <c r="AC486" s="315"/>
      <c r="AD486" s="315"/>
      <c r="AF486" s="314">
        <v>19679.919999999998</v>
      </c>
      <c r="AG486" s="314"/>
      <c r="AH486" s="314"/>
      <c r="AI486" s="314"/>
      <c r="AJ486" s="314"/>
      <c r="AK486" s="314"/>
      <c r="AL486" s="314"/>
    </row>
    <row r="487" spans="1:38" ht="11.1" customHeight="1" x14ac:dyDescent="0.25">
      <c r="A487" s="313" t="s">
        <v>770</v>
      </c>
      <c r="B487" s="313"/>
      <c r="C487" s="313"/>
      <c r="L487" s="313" t="s">
        <v>174</v>
      </c>
      <c r="M487" s="313"/>
      <c r="N487" s="313"/>
      <c r="O487" s="313"/>
      <c r="P487" s="313"/>
      <c r="Q487" s="314">
        <v>0</v>
      </c>
      <c r="R487" s="314"/>
      <c r="T487" s="315">
        <v>19679.919999999998</v>
      </c>
      <c r="U487" s="315"/>
      <c r="V487" s="315"/>
      <c r="Y487" s="315">
        <v>0</v>
      </c>
      <c r="Z487" s="315"/>
      <c r="AA487" s="315"/>
      <c r="AB487" s="315"/>
      <c r="AC487" s="315"/>
      <c r="AD487" s="315"/>
      <c r="AF487" s="314">
        <v>19679.919999999998</v>
      </c>
      <c r="AG487" s="314"/>
      <c r="AH487" s="314"/>
      <c r="AI487" s="314"/>
      <c r="AJ487" s="314"/>
      <c r="AK487" s="314"/>
      <c r="AL487" s="314"/>
    </row>
    <row r="488" spans="1:38" ht="11.1" customHeight="1" x14ac:dyDescent="0.25">
      <c r="A488" s="316" t="s">
        <v>771</v>
      </c>
      <c r="B488" s="316"/>
      <c r="C488" s="316"/>
      <c r="M488" s="316" t="s">
        <v>206</v>
      </c>
      <c r="N488" s="316"/>
      <c r="O488" s="316"/>
      <c r="P488" s="316"/>
      <c r="Q488" s="310">
        <v>0</v>
      </c>
      <c r="R488" s="310"/>
      <c r="T488" s="317">
        <v>19679.919999999998</v>
      </c>
      <c r="U488" s="317"/>
      <c r="V488" s="317"/>
      <c r="Y488" s="317">
        <v>0</v>
      </c>
      <c r="Z488" s="317"/>
      <c r="AA488" s="317"/>
      <c r="AB488" s="317"/>
      <c r="AC488" s="317"/>
      <c r="AD488" s="317"/>
      <c r="AF488" s="310">
        <v>19679.919999999998</v>
      </c>
      <c r="AG488" s="310"/>
      <c r="AH488" s="310"/>
      <c r="AI488" s="310"/>
      <c r="AJ488" s="310"/>
      <c r="AK488" s="310"/>
      <c r="AL488" s="310"/>
    </row>
    <row r="489" spans="1:38" ht="11.1" customHeight="1" x14ac:dyDescent="0.25">
      <c r="A489" s="313" t="s">
        <v>772</v>
      </c>
      <c r="B489" s="313"/>
      <c r="C489" s="313"/>
      <c r="J489" s="313" t="s">
        <v>200</v>
      </c>
      <c r="K489" s="313"/>
      <c r="L489" s="313"/>
      <c r="M489" s="313"/>
      <c r="N489" s="313"/>
      <c r="O489" s="313"/>
      <c r="P489" s="313"/>
      <c r="Q489" s="314">
        <v>0</v>
      </c>
      <c r="R489" s="314"/>
      <c r="T489" s="315">
        <v>247829.8</v>
      </c>
      <c r="U489" s="315"/>
      <c r="V489" s="315"/>
      <c r="Y489" s="315">
        <v>0</v>
      </c>
      <c r="Z489" s="315"/>
      <c r="AA489" s="315"/>
      <c r="AB489" s="315"/>
      <c r="AC489" s="315"/>
      <c r="AD489" s="315"/>
      <c r="AF489" s="314">
        <v>247829.8</v>
      </c>
      <c r="AG489" s="314"/>
      <c r="AH489" s="314"/>
      <c r="AI489" s="314"/>
      <c r="AJ489" s="314"/>
      <c r="AK489" s="314"/>
      <c r="AL489" s="314"/>
    </row>
    <row r="490" spans="1:38" ht="11.1" customHeight="1" x14ac:dyDescent="0.25">
      <c r="A490" s="313" t="s">
        <v>773</v>
      </c>
      <c r="B490" s="313"/>
      <c r="C490" s="313"/>
      <c r="K490" s="313" t="s">
        <v>200</v>
      </c>
      <c r="L490" s="313"/>
      <c r="M490" s="313"/>
      <c r="N490" s="313"/>
      <c r="O490" s="313"/>
      <c r="P490" s="313"/>
      <c r="Q490" s="314">
        <v>0</v>
      </c>
      <c r="R490" s="314"/>
      <c r="T490" s="315">
        <v>247829.8</v>
      </c>
      <c r="U490" s="315"/>
      <c r="V490" s="315"/>
      <c r="Y490" s="315">
        <v>0</v>
      </c>
      <c r="Z490" s="315"/>
      <c r="AA490" s="315"/>
      <c r="AB490" s="315"/>
      <c r="AC490" s="315"/>
      <c r="AD490" s="315"/>
      <c r="AF490" s="314">
        <v>247829.8</v>
      </c>
      <c r="AG490" s="314"/>
      <c r="AH490" s="314"/>
      <c r="AI490" s="314"/>
      <c r="AJ490" s="314"/>
      <c r="AK490" s="314"/>
      <c r="AL490" s="314"/>
    </row>
    <row r="491" spans="1:38" ht="11.1" customHeight="1" x14ac:dyDescent="0.25">
      <c r="A491" s="313" t="s">
        <v>1824</v>
      </c>
      <c r="B491" s="313"/>
      <c r="C491" s="313"/>
      <c r="L491" s="313" t="s">
        <v>1364</v>
      </c>
      <c r="M491" s="313"/>
      <c r="N491" s="313"/>
      <c r="O491" s="313"/>
      <c r="P491" s="313"/>
      <c r="Q491" s="314">
        <v>0</v>
      </c>
      <c r="R491" s="314"/>
      <c r="T491" s="315">
        <v>199.47</v>
      </c>
      <c r="U491" s="315"/>
      <c r="V491" s="315"/>
      <c r="Y491" s="315">
        <v>0</v>
      </c>
      <c r="Z491" s="315"/>
      <c r="AA491" s="315"/>
      <c r="AB491" s="315"/>
      <c r="AC491" s="315"/>
      <c r="AD491" s="315"/>
      <c r="AF491" s="314">
        <v>199.47</v>
      </c>
      <c r="AG491" s="314"/>
      <c r="AH491" s="314"/>
      <c r="AI491" s="314"/>
      <c r="AJ491" s="314"/>
      <c r="AK491" s="314"/>
      <c r="AL491" s="314"/>
    </row>
    <row r="492" spans="1:38" ht="11.1" customHeight="1" x14ac:dyDescent="0.25">
      <c r="A492" s="316" t="s">
        <v>1825</v>
      </c>
      <c r="B492" s="316"/>
      <c r="C492" s="316"/>
      <c r="M492" s="316" t="s">
        <v>392</v>
      </c>
      <c r="N492" s="316"/>
      <c r="O492" s="316"/>
      <c r="P492" s="316"/>
      <c r="Q492" s="310">
        <v>0</v>
      </c>
      <c r="R492" s="310"/>
      <c r="T492" s="317">
        <v>199.47</v>
      </c>
      <c r="U492" s="317"/>
      <c r="V492" s="317"/>
      <c r="Y492" s="317">
        <v>0</v>
      </c>
      <c r="Z492" s="317"/>
      <c r="AA492" s="317"/>
      <c r="AB492" s="317"/>
      <c r="AC492" s="317"/>
      <c r="AD492" s="317"/>
      <c r="AF492" s="310">
        <v>199.47</v>
      </c>
      <c r="AG492" s="310"/>
      <c r="AH492" s="310"/>
      <c r="AI492" s="310"/>
      <c r="AJ492" s="310"/>
      <c r="AK492" s="310"/>
      <c r="AL492" s="310"/>
    </row>
    <row r="493" spans="1:38" ht="11.1" customHeight="1" x14ac:dyDescent="0.25">
      <c r="A493" s="313" t="s">
        <v>774</v>
      </c>
      <c r="B493" s="313"/>
      <c r="C493" s="313"/>
      <c r="L493" s="313" t="s">
        <v>775</v>
      </c>
      <c r="M493" s="313"/>
      <c r="N493" s="313"/>
      <c r="O493" s="313"/>
      <c r="P493" s="313"/>
      <c r="Q493" s="314">
        <v>0</v>
      </c>
      <c r="R493" s="314"/>
      <c r="T493" s="315">
        <v>27529.57</v>
      </c>
      <c r="U493" s="315"/>
      <c r="V493" s="315"/>
      <c r="Y493" s="315">
        <v>0</v>
      </c>
      <c r="Z493" s="315"/>
      <c r="AA493" s="315"/>
      <c r="AB493" s="315"/>
      <c r="AC493" s="315"/>
      <c r="AD493" s="315"/>
      <c r="AF493" s="314">
        <v>27529.57</v>
      </c>
      <c r="AG493" s="314"/>
      <c r="AH493" s="314"/>
      <c r="AI493" s="314"/>
      <c r="AJ493" s="314"/>
      <c r="AK493" s="314"/>
      <c r="AL493" s="314"/>
    </row>
    <row r="494" spans="1:38" ht="11.1" customHeight="1" x14ac:dyDescent="0.25">
      <c r="A494" s="316" t="s">
        <v>776</v>
      </c>
      <c r="B494" s="316"/>
      <c r="C494" s="316"/>
      <c r="M494" s="316" t="s">
        <v>201</v>
      </c>
      <c r="N494" s="316"/>
      <c r="O494" s="316"/>
      <c r="P494" s="316"/>
      <c r="Q494" s="310">
        <v>0</v>
      </c>
      <c r="R494" s="310"/>
      <c r="T494" s="317">
        <v>27529.57</v>
      </c>
      <c r="U494" s="317"/>
      <c r="V494" s="317"/>
      <c r="Y494" s="317">
        <v>0</v>
      </c>
      <c r="Z494" s="317"/>
      <c r="AA494" s="317"/>
      <c r="AB494" s="317"/>
      <c r="AC494" s="317"/>
      <c r="AD494" s="317"/>
      <c r="AF494" s="310">
        <v>27529.57</v>
      </c>
      <c r="AG494" s="310"/>
      <c r="AH494" s="310"/>
      <c r="AI494" s="310"/>
      <c r="AJ494" s="310"/>
      <c r="AK494" s="310"/>
      <c r="AL494" s="310"/>
    </row>
    <row r="495" spans="1:38" ht="11.1" customHeight="1" x14ac:dyDescent="0.25">
      <c r="A495" s="313" t="s">
        <v>777</v>
      </c>
      <c r="B495" s="313"/>
      <c r="C495" s="313"/>
      <c r="L495" s="313" t="s">
        <v>109</v>
      </c>
      <c r="M495" s="313"/>
      <c r="N495" s="313"/>
      <c r="O495" s="313"/>
      <c r="P495" s="313"/>
      <c r="Q495" s="314">
        <v>0</v>
      </c>
      <c r="R495" s="314"/>
      <c r="T495" s="315">
        <v>212728.32000000001</v>
      </c>
      <c r="U495" s="315"/>
      <c r="V495" s="315"/>
      <c r="Y495" s="315">
        <v>0</v>
      </c>
      <c r="Z495" s="315"/>
      <c r="AA495" s="315"/>
      <c r="AB495" s="315"/>
      <c r="AC495" s="315"/>
      <c r="AD495" s="315"/>
      <c r="AF495" s="314">
        <v>212728.32000000001</v>
      </c>
      <c r="AG495" s="314"/>
      <c r="AH495" s="314"/>
      <c r="AI495" s="314"/>
      <c r="AJ495" s="314"/>
      <c r="AK495" s="314"/>
      <c r="AL495" s="314"/>
    </row>
    <row r="496" spans="1:38" ht="11.1" customHeight="1" x14ac:dyDescent="0.25">
      <c r="A496" s="316" t="s">
        <v>778</v>
      </c>
      <c r="B496" s="316"/>
      <c r="C496" s="316"/>
      <c r="M496" s="316" t="s">
        <v>202</v>
      </c>
      <c r="N496" s="316"/>
      <c r="O496" s="316"/>
      <c r="P496" s="316"/>
      <c r="Q496" s="310">
        <v>0</v>
      </c>
      <c r="R496" s="310"/>
      <c r="T496" s="317">
        <v>212728.32000000001</v>
      </c>
      <c r="U496" s="317"/>
      <c r="V496" s="317"/>
      <c r="Y496" s="317">
        <v>0</v>
      </c>
      <c r="Z496" s="317"/>
      <c r="AA496" s="317"/>
      <c r="AB496" s="317"/>
      <c r="AC496" s="317"/>
      <c r="AD496" s="317"/>
      <c r="AF496" s="310">
        <v>212728.32000000001</v>
      </c>
      <c r="AG496" s="310"/>
      <c r="AH496" s="310"/>
      <c r="AI496" s="310"/>
      <c r="AJ496" s="310"/>
      <c r="AK496" s="310"/>
      <c r="AL496" s="310"/>
    </row>
    <row r="497" spans="1:38" ht="11.1" customHeight="1" x14ac:dyDescent="0.25">
      <c r="A497" s="313" t="s">
        <v>779</v>
      </c>
      <c r="B497" s="313"/>
      <c r="C497" s="313"/>
      <c r="L497" s="313" t="s">
        <v>780</v>
      </c>
      <c r="M497" s="313"/>
      <c r="N497" s="313"/>
      <c r="O497" s="313"/>
      <c r="P497" s="313"/>
      <c r="Q497" s="314">
        <v>0</v>
      </c>
      <c r="R497" s="314"/>
      <c r="T497" s="315">
        <v>2637.45</v>
      </c>
      <c r="U497" s="315"/>
      <c r="V497" s="315"/>
      <c r="Y497" s="315">
        <v>0</v>
      </c>
      <c r="Z497" s="315"/>
      <c r="AA497" s="315"/>
      <c r="AB497" s="315"/>
      <c r="AC497" s="315"/>
      <c r="AD497" s="315"/>
      <c r="AF497" s="314">
        <v>2637.45</v>
      </c>
      <c r="AG497" s="314"/>
      <c r="AH497" s="314"/>
      <c r="AI497" s="314"/>
      <c r="AJ497" s="314"/>
      <c r="AK497" s="314"/>
      <c r="AL497" s="314"/>
    </row>
    <row r="498" spans="1:38" ht="11.1" customHeight="1" x14ac:dyDescent="0.25">
      <c r="A498" s="316" t="s">
        <v>781</v>
      </c>
      <c r="B498" s="316"/>
      <c r="C498" s="316"/>
      <c r="M498" s="316" t="s">
        <v>204</v>
      </c>
      <c r="N498" s="316"/>
      <c r="O498" s="316"/>
      <c r="P498" s="316"/>
      <c r="Q498" s="310">
        <v>0</v>
      </c>
      <c r="R498" s="310"/>
      <c r="T498" s="317">
        <v>2637.45</v>
      </c>
      <c r="U498" s="317"/>
      <c r="V498" s="317"/>
      <c r="Y498" s="317">
        <v>0</v>
      </c>
      <c r="Z498" s="317"/>
      <c r="AA498" s="317"/>
      <c r="AB498" s="317"/>
      <c r="AC498" s="317"/>
      <c r="AD498" s="317"/>
      <c r="AF498" s="310">
        <v>2637.45</v>
      </c>
      <c r="AG498" s="310"/>
      <c r="AH498" s="310"/>
      <c r="AI498" s="310"/>
      <c r="AJ498" s="310"/>
      <c r="AK498" s="310"/>
      <c r="AL498" s="310"/>
    </row>
    <row r="499" spans="1:38" ht="11.1" customHeight="1" x14ac:dyDescent="0.25">
      <c r="A499" s="313" t="s">
        <v>782</v>
      </c>
      <c r="B499" s="313"/>
      <c r="C499" s="313"/>
      <c r="L499" s="313" t="s">
        <v>203</v>
      </c>
      <c r="M499" s="313"/>
      <c r="N499" s="313"/>
      <c r="O499" s="313"/>
      <c r="P499" s="313"/>
      <c r="Q499" s="314">
        <v>0</v>
      </c>
      <c r="R499" s="314"/>
      <c r="T499" s="315">
        <v>4734.99</v>
      </c>
      <c r="U499" s="315"/>
      <c r="V499" s="315"/>
      <c r="Y499" s="315">
        <v>0</v>
      </c>
      <c r="Z499" s="315"/>
      <c r="AA499" s="315"/>
      <c r="AB499" s="315"/>
      <c r="AC499" s="315"/>
      <c r="AD499" s="315"/>
      <c r="AF499" s="314">
        <v>4734.99</v>
      </c>
      <c r="AG499" s="314"/>
      <c r="AH499" s="314"/>
      <c r="AI499" s="314"/>
      <c r="AJ499" s="314"/>
      <c r="AK499" s="314"/>
      <c r="AL499" s="314"/>
    </row>
    <row r="500" spans="1:38" ht="11.1" customHeight="1" x14ac:dyDescent="0.25">
      <c r="A500" s="316" t="s">
        <v>783</v>
      </c>
      <c r="B500" s="316"/>
      <c r="C500" s="316"/>
      <c r="M500" s="316" t="s">
        <v>204</v>
      </c>
      <c r="N500" s="316"/>
      <c r="O500" s="316"/>
      <c r="P500" s="316"/>
      <c r="Q500" s="310">
        <v>0</v>
      </c>
      <c r="R500" s="310"/>
      <c r="T500" s="317">
        <v>4734.99</v>
      </c>
      <c r="U500" s="317"/>
      <c r="V500" s="317"/>
      <c r="Y500" s="317">
        <v>0</v>
      </c>
      <c r="Z500" s="317"/>
      <c r="AA500" s="317"/>
      <c r="AB500" s="317"/>
      <c r="AC500" s="317"/>
      <c r="AD500" s="317"/>
      <c r="AF500" s="310">
        <v>4734.99</v>
      </c>
      <c r="AG500" s="310"/>
      <c r="AH500" s="310"/>
      <c r="AI500" s="310"/>
      <c r="AJ500" s="310"/>
      <c r="AK500" s="310"/>
      <c r="AL500" s="310"/>
    </row>
    <row r="501" spans="1:38" ht="11.1" customHeight="1" x14ac:dyDescent="0.25">
      <c r="A501" s="313" t="s">
        <v>784</v>
      </c>
      <c r="B501" s="313"/>
      <c r="C501" s="313"/>
      <c r="J501" s="313" t="s">
        <v>785</v>
      </c>
      <c r="K501" s="313"/>
      <c r="L501" s="313"/>
      <c r="M501" s="313"/>
      <c r="N501" s="313"/>
      <c r="O501" s="313"/>
      <c r="P501" s="313"/>
      <c r="Q501" s="314">
        <v>0</v>
      </c>
      <c r="R501" s="314"/>
      <c r="T501" s="315">
        <v>10298.620000000001</v>
      </c>
      <c r="U501" s="315"/>
      <c r="V501" s="315"/>
      <c r="Y501" s="315">
        <v>1138.99</v>
      </c>
      <c r="Z501" s="315"/>
      <c r="AA501" s="315"/>
      <c r="AB501" s="315"/>
      <c r="AC501" s="315"/>
      <c r="AD501" s="315"/>
      <c r="AF501" s="314">
        <v>9159.6299999999992</v>
      </c>
      <c r="AG501" s="314"/>
      <c r="AH501" s="314"/>
      <c r="AI501" s="314"/>
      <c r="AJ501" s="314"/>
      <c r="AK501" s="314"/>
      <c r="AL501" s="314"/>
    </row>
    <row r="502" spans="1:38" ht="11.1" customHeight="1" x14ac:dyDescent="0.25">
      <c r="A502" s="313" t="s">
        <v>1826</v>
      </c>
      <c r="B502" s="313"/>
      <c r="C502" s="313"/>
      <c r="K502" s="313" t="s">
        <v>1378</v>
      </c>
      <c r="L502" s="313"/>
      <c r="M502" s="313"/>
      <c r="N502" s="313"/>
      <c r="O502" s="313"/>
      <c r="P502" s="313"/>
      <c r="Q502" s="314">
        <v>0</v>
      </c>
      <c r="R502" s="314"/>
      <c r="T502" s="315">
        <v>9159.6299999999992</v>
      </c>
      <c r="U502" s="315"/>
      <c r="V502" s="315"/>
      <c r="Y502" s="315">
        <v>0</v>
      </c>
      <c r="Z502" s="315"/>
      <c r="AA502" s="315"/>
      <c r="AB502" s="315"/>
      <c r="AC502" s="315"/>
      <c r="AD502" s="315"/>
      <c r="AF502" s="314">
        <v>9159.6299999999992</v>
      </c>
      <c r="AG502" s="314"/>
      <c r="AH502" s="314"/>
      <c r="AI502" s="314"/>
      <c r="AJ502" s="314"/>
      <c r="AK502" s="314"/>
      <c r="AL502" s="314"/>
    </row>
    <row r="503" spans="1:38" ht="11.1" customHeight="1" x14ac:dyDescent="0.25">
      <c r="A503" s="313" t="s">
        <v>1827</v>
      </c>
      <c r="B503" s="313"/>
      <c r="C503" s="313"/>
      <c r="L503" s="313" t="s">
        <v>1380</v>
      </c>
      <c r="M503" s="313"/>
      <c r="N503" s="313"/>
      <c r="O503" s="313"/>
      <c r="P503" s="313"/>
      <c r="Q503" s="314">
        <v>0</v>
      </c>
      <c r="R503" s="314"/>
      <c r="T503" s="315">
        <v>9159.6299999999992</v>
      </c>
      <c r="U503" s="315"/>
      <c r="V503" s="315"/>
      <c r="Y503" s="315">
        <v>0</v>
      </c>
      <c r="Z503" s="315"/>
      <c r="AA503" s="315"/>
      <c r="AB503" s="315"/>
      <c r="AC503" s="315"/>
      <c r="AD503" s="315"/>
      <c r="AF503" s="314">
        <v>9159.6299999999992</v>
      </c>
      <c r="AG503" s="314"/>
      <c r="AH503" s="314"/>
      <c r="AI503" s="314"/>
      <c r="AJ503" s="314"/>
      <c r="AK503" s="314"/>
      <c r="AL503" s="314"/>
    </row>
    <row r="504" spans="1:38" ht="11.1" customHeight="1" x14ac:dyDescent="0.25">
      <c r="A504" s="316" t="s">
        <v>1828</v>
      </c>
      <c r="B504" s="316"/>
      <c r="C504" s="316"/>
      <c r="M504" s="316" t="s">
        <v>1382</v>
      </c>
      <c r="N504" s="316"/>
      <c r="O504" s="316"/>
      <c r="P504" s="316"/>
      <c r="Q504" s="310">
        <v>0</v>
      </c>
      <c r="R504" s="310"/>
      <c r="T504" s="317">
        <v>9159.6299999999992</v>
      </c>
      <c r="U504" s="317"/>
      <c r="V504" s="317"/>
      <c r="Y504" s="317">
        <v>0</v>
      </c>
      <c r="Z504" s="317"/>
      <c r="AA504" s="317"/>
      <c r="AB504" s="317"/>
      <c r="AC504" s="317"/>
      <c r="AD504" s="317"/>
      <c r="AF504" s="310">
        <v>9159.6299999999992</v>
      </c>
      <c r="AG504" s="310"/>
      <c r="AH504" s="310"/>
      <c r="AI504" s="310"/>
      <c r="AJ504" s="310"/>
      <c r="AK504" s="310"/>
      <c r="AL504" s="310"/>
    </row>
    <row r="505" spans="1:38" ht="11.1" customHeight="1" x14ac:dyDescent="0.25">
      <c r="A505" s="313" t="s">
        <v>786</v>
      </c>
      <c r="B505" s="313"/>
      <c r="C505" s="313"/>
      <c r="K505" s="313" t="s">
        <v>207</v>
      </c>
      <c r="L505" s="313"/>
      <c r="M505" s="313"/>
      <c r="N505" s="313"/>
      <c r="O505" s="313"/>
      <c r="P505" s="313"/>
      <c r="Q505" s="314">
        <v>0</v>
      </c>
      <c r="R505" s="314"/>
      <c r="T505" s="315">
        <v>1138.99</v>
      </c>
      <c r="U505" s="315"/>
      <c r="V505" s="315"/>
      <c r="Y505" s="315">
        <v>1138.99</v>
      </c>
      <c r="Z505" s="315"/>
      <c r="AA505" s="315"/>
      <c r="AB505" s="315"/>
      <c r="AC505" s="315"/>
      <c r="AD505" s="315"/>
      <c r="AF505" s="314">
        <v>0</v>
      </c>
      <c r="AG505" s="314"/>
      <c r="AH505" s="314"/>
      <c r="AI505" s="314"/>
      <c r="AJ505" s="314"/>
      <c r="AK505" s="314"/>
      <c r="AL505" s="314"/>
    </row>
    <row r="506" spans="1:38" ht="11.1" customHeight="1" x14ac:dyDescent="0.25">
      <c r="A506" s="313" t="s">
        <v>787</v>
      </c>
      <c r="B506" s="313"/>
      <c r="C506" s="313"/>
      <c r="L506" s="313" t="s">
        <v>174</v>
      </c>
      <c r="M506" s="313"/>
      <c r="N506" s="313"/>
      <c r="O506" s="313"/>
      <c r="P506" s="313"/>
      <c r="Q506" s="314">
        <v>0</v>
      </c>
      <c r="R506" s="314"/>
      <c r="T506" s="315">
        <v>1138.99</v>
      </c>
      <c r="U506" s="315"/>
      <c r="V506" s="315"/>
      <c r="Y506" s="315">
        <v>1138.99</v>
      </c>
      <c r="Z506" s="315"/>
      <c r="AA506" s="315"/>
      <c r="AB506" s="315"/>
      <c r="AC506" s="315"/>
      <c r="AD506" s="315"/>
      <c r="AF506" s="314">
        <v>0</v>
      </c>
      <c r="AG506" s="314"/>
      <c r="AH506" s="314"/>
      <c r="AI506" s="314"/>
      <c r="AJ506" s="314"/>
      <c r="AK506" s="314"/>
      <c r="AL506" s="314"/>
    </row>
    <row r="507" spans="1:38" ht="11.1" customHeight="1" x14ac:dyDescent="0.25">
      <c r="A507" s="316" t="s">
        <v>788</v>
      </c>
      <c r="B507" s="316"/>
      <c r="C507" s="316"/>
      <c r="M507" s="316" t="s">
        <v>208</v>
      </c>
      <c r="N507" s="316"/>
      <c r="O507" s="316"/>
      <c r="P507" s="316"/>
      <c r="Q507" s="310">
        <v>0</v>
      </c>
      <c r="R507" s="310"/>
      <c r="T507" s="317">
        <v>1138.99</v>
      </c>
      <c r="U507" s="317"/>
      <c r="V507" s="317"/>
      <c r="Y507" s="317">
        <v>1138.99</v>
      </c>
      <c r="Z507" s="317"/>
      <c r="AA507" s="317"/>
      <c r="AB507" s="317"/>
      <c r="AC507" s="317"/>
      <c r="AD507" s="317"/>
      <c r="AF507" s="310">
        <v>0</v>
      </c>
      <c r="AG507" s="310"/>
      <c r="AH507" s="310"/>
      <c r="AI507" s="310"/>
      <c r="AJ507" s="310"/>
      <c r="AK507" s="310"/>
      <c r="AL507" s="310"/>
    </row>
    <row r="508" spans="1:38" ht="11.1" customHeight="1" x14ac:dyDescent="0.25">
      <c r="A508" s="313" t="s">
        <v>789</v>
      </c>
      <c r="B508" s="313"/>
      <c r="C508" s="313"/>
      <c r="H508" s="313" t="s">
        <v>790</v>
      </c>
      <c r="I508" s="313"/>
      <c r="J508" s="313"/>
      <c r="K508" s="313"/>
      <c r="L508" s="313"/>
      <c r="M508" s="313"/>
      <c r="N508" s="313"/>
      <c r="O508" s="313"/>
      <c r="P508" s="313"/>
      <c r="Q508" s="314">
        <v>0</v>
      </c>
      <c r="R508" s="314"/>
      <c r="T508" s="315">
        <v>0.02</v>
      </c>
      <c r="U508" s="315"/>
      <c r="V508" s="315"/>
      <c r="Y508" s="315">
        <v>40499.279999999999</v>
      </c>
      <c r="Z508" s="315"/>
      <c r="AA508" s="315"/>
      <c r="AB508" s="315"/>
      <c r="AC508" s="315"/>
      <c r="AD508" s="315"/>
      <c r="AF508" s="314">
        <v>-40499.26</v>
      </c>
      <c r="AG508" s="314"/>
      <c r="AH508" s="314"/>
      <c r="AI508" s="314"/>
      <c r="AJ508" s="314"/>
      <c r="AK508" s="314"/>
      <c r="AL508" s="314"/>
    </row>
    <row r="509" spans="1:38" ht="11.1" customHeight="1" x14ac:dyDescent="0.25">
      <c r="A509" s="313" t="s">
        <v>791</v>
      </c>
      <c r="B509" s="313"/>
      <c r="C509" s="313"/>
      <c r="I509" s="313" t="s">
        <v>792</v>
      </c>
      <c r="J509" s="313"/>
      <c r="K509" s="313"/>
      <c r="L509" s="313"/>
      <c r="M509" s="313"/>
      <c r="N509" s="313"/>
      <c r="O509" s="313"/>
      <c r="P509" s="313"/>
      <c r="Q509" s="314">
        <v>0</v>
      </c>
      <c r="R509" s="314"/>
      <c r="T509" s="315">
        <v>0.02</v>
      </c>
      <c r="U509" s="315"/>
      <c r="V509" s="315"/>
      <c r="Y509" s="315">
        <v>40499.279999999999</v>
      </c>
      <c r="Z509" s="315"/>
      <c r="AA509" s="315"/>
      <c r="AB509" s="315"/>
      <c r="AC509" s="315"/>
      <c r="AD509" s="315"/>
      <c r="AF509" s="314">
        <v>-40499.26</v>
      </c>
      <c r="AG509" s="314"/>
      <c r="AH509" s="314"/>
      <c r="AI509" s="314"/>
      <c r="AJ509" s="314"/>
      <c r="AK509" s="314"/>
      <c r="AL509" s="314"/>
    </row>
    <row r="510" spans="1:38" ht="11.1" customHeight="1" x14ac:dyDescent="0.25">
      <c r="A510" s="313" t="s">
        <v>793</v>
      </c>
      <c r="B510" s="313"/>
      <c r="C510" s="313"/>
      <c r="J510" s="313" t="s">
        <v>794</v>
      </c>
      <c r="K510" s="313"/>
      <c r="L510" s="313"/>
      <c r="M510" s="313"/>
      <c r="N510" s="313"/>
      <c r="O510" s="313"/>
      <c r="P510" s="313"/>
      <c r="Q510" s="314">
        <v>0</v>
      </c>
      <c r="R510" s="314"/>
      <c r="T510" s="315">
        <v>0.02</v>
      </c>
      <c r="U510" s="315"/>
      <c r="V510" s="315"/>
      <c r="Y510" s="315">
        <v>40499.279999999999</v>
      </c>
      <c r="Z510" s="315"/>
      <c r="AA510" s="315"/>
      <c r="AB510" s="315"/>
      <c r="AC510" s="315"/>
      <c r="AD510" s="315"/>
      <c r="AF510" s="314">
        <v>-40499.26</v>
      </c>
      <c r="AG510" s="314"/>
      <c r="AH510" s="314"/>
      <c r="AI510" s="314"/>
      <c r="AJ510" s="314"/>
      <c r="AK510" s="314"/>
      <c r="AL510" s="314"/>
    </row>
    <row r="511" spans="1:38" ht="11.1" customHeight="1" x14ac:dyDescent="0.25">
      <c r="A511" s="313" t="s">
        <v>795</v>
      </c>
      <c r="B511" s="313"/>
      <c r="C511" s="313"/>
      <c r="K511" s="313" t="s">
        <v>207</v>
      </c>
      <c r="L511" s="313"/>
      <c r="M511" s="313"/>
      <c r="N511" s="313"/>
      <c r="O511" s="313"/>
      <c r="P511" s="313"/>
      <c r="Q511" s="314">
        <v>0</v>
      </c>
      <c r="R511" s="314"/>
      <c r="T511" s="315">
        <v>0.02</v>
      </c>
      <c r="U511" s="315"/>
      <c r="V511" s="315"/>
      <c r="Y511" s="315">
        <v>40499.279999999999</v>
      </c>
      <c r="Z511" s="315"/>
      <c r="AA511" s="315"/>
      <c r="AB511" s="315"/>
      <c r="AC511" s="315"/>
      <c r="AD511" s="315"/>
      <c r="AF511" s="314">
        <v>-40499.26</v>
      </c>
      <c r="AG511" s="314"/>
      <c r="AH511" s="314"/>
      <c r="AI511" s="314"/>
      <c r="AJ511" s="314"/>
      <c r="AK511" s="314"/>
      <c r="AL511" s="314"/>
    </row>
    <row r="512" spans="1:38" ht="11.1" customHeight="1" x14ac:dyDescent="0.25">
      <c r="A512" s="316" t="s">
        <v>796</v>
      </c>
      <c r="B512" s="316"/>
      <c r="C512" s="316"/>
      <c r="M512" s="316" t="s">
        <v>218</v>
      </c>
      <c r="N512" s="316"/>
      <c r="O512" s="316"/>
      <c r="P512" s="316"/>
      <c r="Q512" s="310">
        <v>0</v>
      </c>
      <c r="R512" s="310"/>
      <c r="T512" s="317">
        <v>0.02</v>
      </c>
      <c r="U512" s="317"/>
      <c r="V512" s="317"/>
      <c r="Y512" s="317">
        <v>3.04</v>
      </c>
      <c r="Z512" s="317"/>
      <c r="AA512" s="317"/>
      <c r="AB512" s="317"/>
      <c r="AC512" s="317"/>
      <c r="AD512" s="317"/>
      <c r="AF512" s="310">
        <v>-3.02</v>
      </c>
      <c r="AG512" s="310"/>
      <c r="AH512" s="310"/>
      <c r="AI512" s="310"/>
      <c r="AJ512" s="310"/>
      <c r="AK512" s="310"/>
      <c r="AL512" s="310"/>
    </row>
    <row r="513" spans="1:38" ht="11.1" customHeight="1" x14ac:dyDescent="0.25">
      <c r="A513" s="316" t="s">
        <v>1829</v>
      </c>
      <c r="B513" s="316"/>
      <c r="C513" s="316"/>
      <c r="M513" s="316" t="s">
        <v>1830</v>
      </c>
      <c r="N513" s="316"/>
      <c r="O513" s="316"/>
      <c r="P513" s="316"/>
      <c r="Q513" s="310">
        <v>0</v>
      </c>
      <c r="R513" s="310"/>
      <c r="T513" s="317">
        <v>0</v>
      </c>
      <c r="U513" s="317"/>
      <c r="V513" s="317"/>
      <c r="Y513" s="317">
        <v>1697.7</v>
      </c>
      <c r="Z513" s="317"/>
      <c r="AA513" s="317"/>
      <c r="AB513" s="317"/>
      <c r="AC513" s="317"/>
      <c r="AD513" s="317"/>
      <c r="AF513" s="310">
        <v>-1697.7</v>
      </c>
      <c r="AG513" s="310"/>
      <c r="AH513" s="310"/>
      <c r="AI513" s="310"/>
      <c r="AJ513" s="310"/>
      <c r="AK513" s="310"/>
      <c r="AL513" s="310"/>
    </row>
    <row r="514" spans="1:38" ht="11.1" customHeight="1" x14ac:dyDescent="0.25">
      <c r="A514" s="316" t="s">
        <v>797</v>
      </c>
      <c r="B514" s="316"/>
      <c r="C514" s="316"/>
      <c r="M514" s="316" t="s">
        <v>245</v>
      </c>
      <c r="N514" s="316"/>
      <c r="O514" s="316"/>
      <c r="P514" s="316"/>
      <c r="Q514" s="310">
        <v>0</v>
      </c>
      <c r="R514" s="310"/>
      <c r="T514" s="317">
        <v>0</v>
      </c>
      <c r="U514" s="317"/>
      <c r="V514" s="317"/>
      <c r="Y514" s="317">
        <v>38798.54</v>
      </c>
      <c r="Z514" s="317"/>
      <c r="AA514" s="317"/>
      <c r="AB514" s="317"/>
      <c r="AC514" s="317"/>
      <c r="AD514" s="317"/>
      <c r="AF514" s="310">
        <v>-38798.54</v>
      </c>
      <c r="AG514" s="310"/>
      <c r="AH514" s="310"/>
      <c r="AI514" s="310"/>
      <c r="AJ514" s="310"/>
      <c r="AK514" s="310"/>
      <c r="AL514" s="310"/>
    </row>
    <row r="515" spans="1:38" ht="11.1" customHeight="1" x14ac:dyDescent="0.25">
      <c r="A515" s="313" t="s">
        <v>1831</v>
      </c>
      <c r="B515" s="313"/>
      <c r="C515" s="313"/>
      <c r="H515" s="313" t="s">
        <v>1393</v>
      </c>
      <c r="I515" s="313"/>
      <c r="J515" s="313"/>
      <c r="K515" s="313"/>
      <c r="L515" s="313"/>
      <c r="M515" s="313"/>
      <c r="N515" s="313"/>
      <c r="O515" s="313"/>
      <c r="P515" s="313"/>
      <c r="Q515" s="314">
        <v>0</v>
      </c>
      <c r="R515" s="314"/>
      <c r="T515" s="315">
        <v>0.24</v>
      </c>
      <c r="U515" s="315"/>
      <c r="V515" s="315"/>
      <c r="Y515" s="315">
        <v>0</v>
      </c>
      <c r="Z515" s="315"/>
      <c r="AA515" s="315"/>
      <c r="AB515" s="315"/>
      <c r="AC515" s="315"/>
      <c r="AD515" s="315"/>
      <c r="AF515" s="314">
        <v>0.24</v>
      </c>
      <c r="AG515" s="314"/>
      <c r="AH515" s="314"/>
      <c r="AI515" s="314"/>
      <c r="AJ515" s="314"/>
      <c r="AK515" s="314"/>
      <c r="AL515" s="314"/>
    </row>
    <row r="516" spans="1:38" ht="11.1" customHeight="1" x14ac:dyDescent="0.25">
      <c r="A516" s="313" t="s">
        <v>1832</v>
      </c>
      <c r="B516" s="313"/>
      <c r="C516" s="313"/>
      <c r="I516" s="313" t="s">
        <v>792</v>
      </c>
      <c r="J516" s="313"/>
      <c r="K516" s="313"/>
      <c r="L516" s="313"/>
      <c r="M516" s="313"/>
      <c r="N516" s="313"/>
      <c r="O516" s="313"/>
      <c r="P516" s="313"/>
      <c r="Q516" s="314">
        <v>0</v>
      </c>
      <c r="R516" s="314"/>
      <c r="T516" s="315">
        <v>0.24</v>
      </c>
      <c r="U516" s="315"/>
      <c r="V516" s="315"/>
      <c r="Y516" s="315">
        <v>0</v>
      </c>
      <c r="Z516" s="315"/>
      <c r="AA516" s="315"/>
      <c r="AB516" s="315"/>
      <c r="AC516" s="315"/>
      <c r="AD516" s="315"/>
      <c r="AF516" s="314">
        <v>0.24</v>
      </c>
      <c r="AG516" s="314"/>
      <c r="AH516" s="314"/>
      <c r="AI516" s="314"/>
      <c r="AJ516" s="314"/>
      <c r="AK516" s="314"/>
      <c r="AL516" s="314"/>
    </row>
    <row r="517" spans="1:38" ht="11.1" customHeight="1" x14ac:dyDescent="0.25">
      <c r="A517" s="313" t="s">
        <v>1833</v>
      </c>
      <c r="B517" s="313"/>
      <c r="C517" s="313"/>
      <c r="J517" s="313" t="s">
        <v>785</v>
      </c>
      <c r="K517" s="313"/>
      <c r="L517" s="313"/>
      <c r="M517" s="313"/>
      <c r="N517" s="313"/>
      <c r="O517" s="313"/>
      <c r="P517" s="313"/>
      <c r="Q517" s="314">
        <v>0</v>
      </c>
      <c r="R517" s="314"/>
      <c r="T517" s="315">
        <v>0.24</v>
      </c>
      <c r="U517" s="315"/>
      <c r="V517" s="315"/>
      <c r="Y517" s="315">
        <v>0</v>
      </c>
      <c r="Z517" s="315"/>
      <c r="AA517" s="315"/>
      <c r="AB517" s="315"/>
      <c r="AC517" s="315"/>
      <c r="AD517" s="315"/>
      <c r="AF517" s="314">
        <v>0.24</v>
      </c>
      <c r="AG517" s="314"/>
      <c r="AH517" s="314"/>
      <c r="AI517" s="314"/>
      <c r="AJ517" s="314"/>
      <c r="AK517" s="314"/>
      <c r="AL517" s="314"/>
    </row>
    <row r="518" spans="1:38" ht="11.1" customHeight="1" x14ac:dyDescent="0.25">
      <c r="A518" s="313" t="s">
        <v>1834</v>
      </c>
      <c r="B518" s="313"/>
      <c r="C518" s="313"/>
      <c r="K518" s="313" t="s">
        <v>207</v>
      </c>
      <c r="L518" s="313"/>
      <c r="M518" s="313"/>
      <c r="N518" s="313"/>
      <c r="O518" s="313"/>
      <c r="P518" s="313"/>
      <c r="Q518" s="314">
        <v>0</v>
      </c>
      <c r="R518" s="314"/>
      <c r="T518" s="315">
        <v>0.24</v>
      </c>
      <c r="U518" s="315"/>
      <c r="V518" s="315"/>
      <c r="Y518" s="315">
        <v>0</v>
      </c>
      <c r="Z518" s="315"/>
      <c r="AA518" s="315"/>
      <c r="AB518" s="315"/>
      <c r="AC518" s="315"/>
      <c r="AD518" s="315"/>
      <c r="AF518" s="314">
        <v>0.24</v>
      </c>
      <c r="AG518" s="314"/>
      <c r="AH518" s="314"/>
      <c r="AI518" s="314"/>
      <c r="AJ518" s="314"/>
      <c r="AK518" s="314"/>
      <c r="AL518" s="314"/>
    </row>
    <row r="519" spans="1:38" ht="11.1" customHeight="1" x14ac:dyDescent="0.25">
      <c r="A519" s="316" t="s">
        <v>1835</v>
      </c>
      <c r="B519" s="316"/>
      <c r="C519" s="316"/>
      <c r="M519" s="316" t="s">
        <v>1398</v>
      </c>
      <c r="N519" s="316"/>
      <c r="O519" s="316"/>
      <c r="P519" s="316"/>
      <c r="Q519" s="310">
        <v>0</v>
      </c>
      <c r="R519" s="310"/>
      <c r="T519" s="317">
        <v>0.24</v>
      </c>
      <c r="U519" s="317"/>
      <c r="V519" s="317"/>
      <c r="Y519" s="317">
        <v>0</v>
      </c>
      <c r="Z519" s="317"/>
      <c r="AA519" s="317"/>
      <c r="AB519" s="317"/>
      <c r="AC519" s="317"/>
      <c r="AD519" s="317"/>
      <c r="AF519" s="310">
        <v>0.24</v>
      </c>
      <c r="AG519" s="310"/>
      <c r="AH519" s="310"/>
      <c r="AI519" s="310"/>
      <c r="AJ519" s="310"/>
      <c r="AK519" s="310"/>
      <c r="AL519" s="310"/>
    </row>
    <row r="520" spans="1:38" ht="11.1" customHeight="1" x14ac:dyDescent="0.25">
      <c r="A520" s="313" t="s">
        <v>800</v>
      </c>
      <c r="B520" s="313"/>
      <c r="C520" s="313"/>
      <c r="H520" s="313" t="s">
        <v>801</v>
      </c>
      <c r="I520" s="313"/>
      <c r="J520" s="313"/>
      <c r="K520" s="313"/>
      <c r="L520" s="313"/>
      <c r="M520" s="313"/>
      <c r="N520" s="313"/>
      <c r="O520" s="313"/>
      <c r="P520" s="313"/>
      <c r="Q520" s="314">
        <v>0</v>
      </c>
      <c r="R520" s="314"/>
      <c r="T520" s="315">
        <v>70218958.969999999</v>
      </c>
      <c r="U520" s="315"/>
      <c r="V520" s="315"/>
      <c r="Y520" s="315">
        <v>101292058.08</v>
      </c>
      <c r="Z520" s="315"/>
      <c r="AA520" s="315"/>
      <c r="AB520" s="315"/>
      <c r="AC520" s="315"/>
      <c r="AD520" s="315"/>
      <c r="AF520" s="314">
        <v>-31073099.109999999</v>
      </c>
      <c r="AG520" s="314"/>
      <c r="AH520" s="314"/>
      <c r="AI520" s="314"/>
      <c r="AJ520" s="314"/>
      <c r="AK520" s="314"/>
      <c r="AL520" s="314"/>
    </row>
    <row r="521" spans="1:38" ht="11.1" customHeight="1" x14ac:dyDescent="0.25">
      <c r="A521" s="313" t="s">
        <v>802</v>
      </c>
      <c r="B521" s="313"/>
      <c r="C521" s="313"/>
      <c r="H521" s="313" t="s">
        <v>209</v>
      </c>
      <c r="I521" s="313"/>
      <c r="J521" s="313"/>
      <c r="K521" s="313"/>
      <c r="L521" s="313"/>
      <c r="M521" s="313"/>
      <c r="N521" s="313"/>
      <c r="O521" s="313"/>
      <c r="P521" s="313"/>
      <c r="Q521" s="314">
        <v>0</v>
      </c>
      <c r="R521" s="314"/>
      <c r="T521" s="315">
        <v>14790340.4</v>
      </c>
      <c r="U521" s="315"/>
      <c r="V521" s="315"/>
      <c r="Y521" s="315">
        <v>73672167.060000002</v>
      </c>
      <c r="Z521" s="315"/>
      <c r="AA521" s="315"/>
      <c r="AB521" s="315"/>
      <c r="AC521" s="315"/>
      <c r="AD521" s="315"/>
      <c r="AF521" s="314">
        <v>-58881826.659999996</v>
      </c>
      <c r="AG521" s="314"/>
      <c r="AH521" s="314"/>
      <c r="AI521" s="314"/>
      <c r="AJ521" s="314"/>
      <c r="AK521" s="314"/>
      <c r="AL521" s="314"/>
    </row>
    <row r="522" spans="1:38" ht="11.1" customHeight="1" x14ac:dyDescent="0.25">
      <c r="A522" s="313" t="s">
        <v>803</v>
      </c>
      <c r="B522" s="313"/>
      <c r="C522" s="313"/>
      <c r="I522" s="313" t="s">
        <v>112</v>
      </c>
      <c r="J522" s="313"/>
      <c r="K522" s="313"/>
      <c r="L522" s="313"/>
      <c r="M522" s="313"/>
      <c r="N522" s="313"/>
      <c r="O522" s="313"/>
      <c r="P522" s="313"/>
      <c r="Q522" s="314">
        <v>0</v>
      </c>
      <c r="R522" s="314"/>
      <c r="T522" s="315">
        <v>14336405.02</v>
      </c>
      <c r="U522" s="315"/>
      <c r="V522" s="315"/>
      <c r="Y522" s="315">
        <v>13612174.460000001</v>
      </c>
      <c r="Z522" s="315"/>
      <c r="AA522" s="315"/>
      <c r="AB522" s="315"/>
      <c r="AC522" s="315"/>
      <c r="AD522" s="315"/>
      <c r="AF522" s="314">
        <v>724230.56</v>
      </c>
      <c r="AG522" s="314"/>
      <c r="AH522" s="314"/>
      <c r="AI522" s="314"/>
      <c r="AJ522" s="314"/>
      <c r="AK522" s="314"/>
      <c r="AL522" s="314"/>
    </row>
    <row r="523" spans="1:38" ht="11.1" customHeight="1" x14ac:dyDescent="0.25">
      <c r="A523" s="313" t="s">
        <v>804</v>
      </c>
      <c r="B523" s="313"/>
      <c r="C523" s="313"/>
      <c r="J523" s="313" t="s">
        <v>805</v>
      </c>
      <c r="K523" s="313"/>
      <c r="L523" s="313"/>
      <c r="M523" s="313"/>
      <c r="N523" s="313"/>
      <c r="O523" s="313"/>
      <c r="P523" s="313"/>
      <c r="Q523" s="314">
        <v>0</v>
      </c>
      <c r="R523" s="314"/>
      <c r="T523" s="315">
        <v>0</v>
      </c>
      <c r="U523" s="315"/>
      <c r="V523" s="315"/>
      <c r="Y523" s="315">
        <v>262108.56</v>
      </c>
      <c r="Z523" s="315"/>
      <c r="AA523" s="315"/>
      <c r="AB523" s="315"/>
      <c r="AC523" s="315"/>
      <c r="AD523" s="315"/>
      <c r="AF523" s="314">
        <v>-262108.56</v>
      </c>
      <c r="AG523" s="314"/>
      <c r="AH523" s="314"/>
      <c r="AI523" s="314"/>
      <c r="AJ523" s="314"/>
      <c r="AK523" s="314"/>
      <c r="AL523" s="314"/>
    </row>
    <row r="524" spans="1:38" ht="11.1" customHeight="1" x14ac:dyDescent="0.25">
      <c r="A524" s="316" t="s">
        <v>806</v>
      </c>
      <c r="B524" s="316"/>
      <c r="C524" s="316"/>
      <c r="M524" s="316" t="s">
        <v>211</v>
      </c>
      <c r="N524" s="316"/>
      <c r="O524" s="316"/>
      <c r="P524" s="316"/>
      <c r="Q524" s="310">
        <v>0</v>
      </c>
      <c r="R524" s="310"/>
      <c r="T524" s="317">
        <v>0</v>
      </c>
      <c r="U524" s="317"/>
      <c r="V524" s="317"/>
      <c r="Y524" s="317">
        <v>262108.56</v>
      </c>
      <c r="Z524" s="317"/>
      <c r="AA524" s="317"/>
      <c r="AB524" s="317"/>
      <c r="AC524" s="317"/>
      <c r="AD524" s="317"/>
      <c r="AF524" s="310">
        <v>-262108.56</v>
      </c>
      <c r="AG524" s="310"/>
      <c r="AH524" s="310"/>
      <c r="AI524" s="310"/>
      <c r="AJ524" s="310"/>
      <c r="AK524" s="310"/>
      <c r="AL524" s="310"/>
    </row>
    <row r="525" spans="1:38" ht="11.1" customHeight="1" x14ac:dyDescent="0.25">
      <c r="A525" s="313" t="s">
        <v>807</v>
      </c>
      <c r="B525" s="313"/>
      <c r="C525" s="313"/>
      <c r="J525" s="313" t="s">
        <v>668</v>
      </c>
      <c r="K525" s="313"/>
      <c r="L525" s="313"/>
      <c r="M525" s="313"/>
      <c r="N525" s="313"/>
      <c r="O525" s="313"/>
      <c r="P525" s="313"/>
      <c r="Q525" s="314">
        <v>0</v>
      </c>
      <c r="R525" s="314"/>
      <c r="T525" s="315">
        <v>13097442.26</v>
      </c>
      <c r="U525" s="315"/>
      <c r="V525" s="315"/>
      <c r="Y525" s="315">
        <v>13097442.26</v>
      </c>
      <c r="Z525" s="315"/>
      <c r="AA525" s="315"/>
      <c r="AB525" s="315"/>
      <c r="AC525" s="315"/>
      <c r="AD525" s="315"/>
      <c r="AF525" s="314">
        <v>0</v>
      </c>
      <c r="AG525" s="314"/>
      <c r="AH525" s="314"/>
      <c r="AI525" s="314"/>
      <c r="AJ525" s="314"/>
      <c r="AK525" s="314"/>
      <c r="AL525" s="314"/>
    </row>
    <row r="526" spans="1:38" ht="11.1" customHeight="1" x14ac:dyDescent="0.25">
      <c r="A526" s="316" t="s">
        <v>808</v>
      </c>
      <c r="B526" s="316"/>
      <c r="C526" s="316"/>
      <c r="M526" s="316" t="s">
        <v>213</v>
      </c>
      <c r="N526" s="316"/>
      <c r="O526" s="316"/>
      <c r="P526" s="316"/>
      <c r="Q526" s="310">
        <v>0</v>
      </c>
      <c r="R526" s="310"/>
      <c r="T526" s="317">
        <v>12251941.16</v>
      </c>
      <c r="U526" s="317"/>
      <c r="V526" s="317"/>
      <c r="Y526" s="317">
        <v>12251941.16</v>
      </c>
      <c r="Z526" s="317"/>
      <c r="AA526" s="317"/>
      <c r="AB526" s="317"/>
      <c r="AC526" s="317"/>
      <c r="AD526" s="317"/>
      <c r="AF526" s="310">
        <v>0</v>
      </c>
      <c r="AG526" s="310"/>
      <c r="AH526" s="310"/>
      <c r="AI526" s="310"/>
      <c r="AJ526" s="310"/>
      <c r="AK526" s="310"/>
      <c r="AL526" s="310"/>
    </row>
    <row r="527" spans="1:38" ht="11.1" customHeight="1" x14ac:dyDescent="0.25">
      <c r="A527" s="316" t="s">
        <v>809</v>
      </c>
      <c r="B527" s="316"/>
      <c r="C527" s="316"/>
      <c r="M527" s="316" t="s">
        <v>244</v>
      </c>
      <c r="N527" s="316"/>
      <c r="O527" s="316"/>
      <c r="P527" s="316"/>
      <c r="Q527" s="310">
        <v>0</v>
      </c>
      <c r="R527" s="310"/>
      <c r="T527" s="317">
        <v>845501.1</v>
      </c>
      <c r="U527" s="317"/>
      <c r="V527" s="317"/>
      <c r="Y527" s="317">
        <v>845501.1</v>
      </c>
      <c r="Z527" s="317"/>
      <c r="AA527" s="317"/>
      <c r="AB527" s="317"/>
      <c r="AC527" s="317"/>
      <c r="AD527" s="317"/>
      <c r="AF527" s="310">
        <v>0</v>
      </c>
      <c r="AG527" s="310"/>
      <c r="AH527" s="310"/>
      <c r="AI527" s="310"/>
      <c r="AJ527" s="310"/>
      <c r="AK527" s="310"/>
      <c r="AL527" s="310"/>
    </row>
    <row r="528" spans="1:38" ht="11.1" customHeight="1" x14ac:dyDescent="0.25">
      <c r="A528" s="313" t="s">
        <v>810</v>
      </c>
      <c r="B528" s="313"/>
      <c r="C528" s="313"/>
      <c r="J528" s="313" t="s">
        <v>811</v>
      </c>
      <c r="K528" s="313"/>
      <c r="L528" s="313"/>
      <c r="M528" s="313"/>
      <c r="N528" s="313"/>
      <c r="O528" s="313"/>
      <c r="P528" s="313"/>
      <c r="Q528" s="314">
        <v>0</v>
      </c>
      <c r="R528" s="314"/>
      <c r="T528" s="315">
        <v>1238962.76</v>
      </c>
      <c r="U528" s="315"/>
      <c r="V528" s="315"/>
      <c r="Y528" s="315">
        <v>0</v>
      </c>
      <c r="Z528" s="315"/>
      <c r="AA528" s="315"/>
      <c r="AB528" s="315"/>
      <c r="AC528" s="315"/>
      <c r="AD528" s="315"/>
      <c r="AF528" s="314">
        <v>1238962.76</v>
      </c>
      <c r="AG528" s="314"/>
      <c r="AH528" s="314"/>
      <c r="AI528" s="314"/>
      <c r="AJ528" s="314"/>
      <c r="AK528" s="314"/>
      <c r="AL528" s="314"/>
    </row>
    <row r="529" spans="1:38" ht="11.1" customHeight="1" x14ac:dyDescent="0.25">
      <c r="A529" s="316" t="s">
        <v>812</v>
      </c>
      <c r="B529" s="316"/>
      <c r="C529" s="316"/>
      <c r="M529" s="316" t="s">
        <v>171</v>
      </c>
      <c r="N529" s="316"/>
      <c r="O529" s="316"/>
      <c r="P529" s="316"/>
      <c r="Q529" s="310">
        <v>0</v>
      </c>
      <c r="R529" s="310"/>
      <c r="T529" s="317">
        <v>1018955.02</v>
      </c>
      <c r="U529" s="317"/>
      <c r="V529" s="317"/>
      <c r="Y529" s="317">
        <v>0</v>
      </c>
      <c r="Z529" s="317"/>
      <c r="AA529" s="317"/>
      <c r="AB529" s="317"/>
      <c r="AC529" s="317"/>
      <c r="AD529" s="317"/>
      <c r="AF529" s="310">
        <v>1018955.02</v>
      </c>
      <c r="AG529" s="310"/>
      <c r="AH529" s="310"/>
      <c r="AI529" s="310"/>
      <c r="AJ529" s="310"/>
      <c r="AK529" s="310"/>
      <c r="AL529" s="310"/>
    </row>
    <row r="530" spans="1:38" ht="11.1" customHeight="1" x14ac:dyDescent="0.25">
      <c r="A530" s="316" t="s">
        <v>813</v>
      </c>
      <c r="B530" s="316"/>
      <c r="C530" s="316"/>
      <c r="M530" s="316" t="s">
        <v>170</v>
      </c>
      <c r="N530" s="316"/>
      <c r="O530" s="316"/>
      <c r="P530" s="316"/>
      <c r="Q530" s="310">
        <v>0</v>
      </c>
      <c r="R530" s="310"/>
      <c r="T530" s="317">
        <v>220007.74</v>
      </c>
      <c r="U530" s="317"/>
      <c r="V530" s="317"/>
      <c r="Y530" s="317">
        <v>0</v>
      </c>
      <c r="Z530" s="317"/>
      <c r="AA530" s="317"/>
      <c r="AB530" s="317"/>
      <c r="AC530" s="317"/>
      <c r="AD530" s="317"/>
      <c r="AF530" s="310">
        <v>220007.74</v>
      </c>
      <c r="AG530" s="310"/>
      <c r="AH530" s="310"/>
      <c r="AI530" s="310"/>
      <c r="AJ530" s="310"/>
      <c r="AK530" s="310"/>
      <c r="AL530" s="310"/>
    </row>
    <row r="531" spans="1:38" ht="11.1" customHeight="1" x14ac:dyDescent="0.25">
      <c r="A531" s="313" t="s">
        <v>814</v>
      </c>
      <c r="B531" s="313"/>
      <c r="C531" s="313"/>
      <c r="J531" s="313" t="s">
        <v>277</v>
      </c>
      <c r="K531" s="313"/>
      <c r="L531" s="313"/>
      <c r="M531" s="313"/>
      <c r="N531" s="313"/>
      <c r="O531" s="313"/>
      <c r="P531" s="313"/>
      <c r="Q531" s="314">
        <v>0</v>
      </c>
      <c r="R531" s="314"/>
      <c r="T531" s="315">
        <v>0</v>
      </c>
      <c r="U531" s="315"/>
      <c r="V531" s="315"/>
      <c r="Y531" s="315">
        <v>252623.64</v>
      </c>
      <c r="Z531" s="315"/>
      <c r="AA531" s="315"/>
      <c r="AB531" s="315"/>
      <c r="AC531" s="315"/>
      <c r="AD531" s="315"/>
      <c r="AF531" s="314">
        <v>-252623.64</v>
      </c>
      <c r="AG531" s="314"/>
      <c r="AH531" s="314"/>
      <c r="AI531" s="314"/>
      <c r="AJ531" s="314"/>
      <c r="AK531" s="314"/>
      <c r="AL531" s="314"/>
    </row>
    <row r="532" spans="1:38" ht="11.1" customHeight="1" x14ac:dyDescent="0.25">
      <c r="A532" s="313" t="s">
        <v>815</v>
      </c>
      <c r="B532" s="313"/>
      <c r="C532" s="313"/>
      <c r="K532" s="313" t="s">
        <v>210</v>
      </c>
      <c r="L532" s="313"/>
      <c r="M532" s="313"/>
      <c r="N532" s="313"/>
      <c r="O532" s="313"/>
      <c r="P532" s="313"/>
      <c r="Q532" s="314">
        <v>0</v>
      </c>
      <c r="R532" s="314"/>
      <c r="T532" s="315">
        <v>0</v>
      </c>
      <c r="U532" s="315"/>
      <c r="V532" s="315"/>
      <c r="Y532" s="315">
        <v>252623.64</v>
      </c>
      <c r="Z532" s="315"/>
      <c r="AA532" s="315"/>
      <c r="AB532" s="315"/>
      <c r="AC532" s="315"/>
      <c r="AD532" s="315"/>
      <c r="AF532" s="314">
        <v>-252623.64</v>
      </c>
      <c r="AG532" s="314"/>
      <c r="AH532" s="314"/>
      <c r="AI532" s="314"/>
      <c r="AJ532" s="314"/>
      <c r="AK532" s="314"/>
      <c r="AL532" s="314"/>
    </row>
    <row r="533" spans="1:38" ht="11.1" customHeight="1" x14ac:dyDescent="0.25">
      <c r="A533" s="316" t="s">
        <v>816</v>
      </c>
      <c r="B533" s="316"/>
      <c r="C533" s="316"/>
      <c r="M533" s="316" t="s">
        <v>212</v>
      </c>
      <c r="N533" s="316"/>
      <c r="O533" s="316"/>
      <c r="P533" s="316"/>
      <c r="Q533" s="310">
        <v>0</v>
      </c>
      <c r="R533" s="310"/>
      <c r="T533" s="317">
        <v>0</v>
      </c>
      <c r="U533" s="317"/>
      <c r="V533" s="317"/>
      <c r="Y533" s="317">
        <v>245674.26</v>
      </c>
      <c r="Z533" s="317"/>
      <c r="AA533" s="317"/>
      <c r="AB533" s="317"/>
      <c r="AC533" s="317"/>
      <c r="AD533" s="317"/>
      <c r="AF533" s="310">
        <v>-245674.26</v>
      </c>
      <c r="AG533" s="310"/>
      <c r="AH533" s="310"/>
      <c r="AI533" s="310"/>
      <c r="AJ533" s="310"/>
      <c r="AK533" s="310"/>
      <c r="AL533" s="310"/>
    </row>
    <row r="534" spans="1:38" ht="11.1" customHeight="1" x14ac:dyDescent="0.25">
      <c r="A534" s="316" t="s">
        <v>1836</v>
      </c>
      <c r="B534" s="316"/>
      <c r="C534" s="316"/>
      <c r="M534" s="316" t="s">
        <v>1413</v>
      </c>
      <c r="N534" s="316"/>
      <c r="O534" s="316"/>
      <c r="P534" s="316"/>
      <c r="Q534" s="310">
        <v>0</v>
      </c>
      <c r="R534" s="310"/>
      <c r="T534" s="317">
        <v>0</v>
      </c>
      <c r="U534" s="317"/>
      <c r="V534" s="317"/>
      <c r="Y534" s="317">
        <v>6945.8</v>
      </c>
      <c r="Z534" s="317"/>
      <c r="AA534" s="317"/>
      <c r="AB534" s="317"/>
      <c r="AC534" s="317"/>
      <c r="AD534" s="317"/>
      <c r="AF534" s="310">
        <v>-6945.8</v>
      </c>
      <c r="AG534" s="310"/>
      <c r="AH534" s="310"/>
      <c r="AI534" s="310"/>
      <c r="AJ534" s="310"/>
      <c r="AK534" s="310"/>
      <c r="AL534" s="310"/>
    </row>
    <row r="535" spans="1:38" ht="11.1" customHeight="1" x14ac:dyDescent="0.25">
      <c r="A535" s="316" t="s">
        <v>1837</v>
      </c>
      <c r="B535" s="316"/>
      <c r="C535" s="316"/>
      <c r="M535" s="316" t="s">
        <v>839</v>
      </c>
      <c r="N535" s="316"/>
      <c r="O535" s="316"/>
      <c r="P535" s="316"/>
      <c r="Q535" s="310">
        <v>0</v>
      </c>
      <c r="R535" s="310"/>
      <c r="T535" s="317">
        <v>0</v>
      </c>
      <c r="U535" s="317"/>
      <c r="V535" s="317"/>
      <c r="Y535" s="317">
        <v>3.58</v>
      </c>
      <c r="Z535" s="317"/>
      <c r="AA535" s="317"/>
      <c r="AB535" s="317"/>
      <c r="AC535" s="317"/>
      <c r="AD535" s="317"/>
      <c r="AF535" s="310">
        <v>-3.58</v>
      </c>
      <c r="AG535" s="310"/>
      <c r="AH535" s="310"/>
      <c r="AI535" s="310"/>
      <c r="AJ535" s="310"/>
      <c r="AK535" s="310"/>
      <c r="AL535" s="310"/>
    </row>
    <row r="536" spans="1:38" ht="11.1" customHeight="1" x14ac:dyDescent="0.25">
      <c r="A536" s="313" t="s">
        <v>818</v>
      </c>
      <c r="B536" s="313"/>
      <c r="C536" s="313"/>
      <c r="I536" s="313" t="s">
        <v>792</v>
      </c>
      <c r="J536" s="313"/>
      <c r="K536" s="313"/>
      <c r="L536" s="313"/>
      <c r="M536" s="313"/>
      <c r="N536" s="313"/>
      <c r="O536" s="313"/>
      <c r="P536" s="313"/>
      <c r="Q536" s="314">
        <v>0</v>
      </c>
      <c r="R536" s="314"/>
      <c r="T536" s="315">
        <v>453935.38</v>
      </c>
      <c r="U536" s="315"/>
      <c r="V536" s="315"/>
      <c r="Y536" s="315">
        <v>60059992.600000001</v>
      </c>
      <c r="Z536" s="315"/>
      <c r="AA536" s="315"/>
      <c r="AB536" s="315"/>
      <c r="AC536" s="315"/>
      <c r="AD536" s="315"/>
      <c r="AF536" s="314">
        <v>-59606057.219999999</v>
      </c>
      <c r="AG536" s="314"/>
      <c r="AH536" s="314"/>
      <c r="AI536" s="314"/>
      <c r="AJ536" s="314"/>
      <c r="AK536" s="314"/>
      <c r="AL536" s="314"/>
    </row>
    <row r="537" spans="1:38" ht="11.1" customHeight="1" x14ac:dyDescent="0.25">
      <c r="A537" s="313" t="s">
        <v>824</v>
      </c>
      <c r="B537" s="313"/>
      <c r="C537" s="313"/>
      <c r="J537" s="313" t="s">
        <v>277</v>
      </c>
      <c r="K537" s="313"/>
      <c r="L537" s="313"/>
      <c r="M537" s="313"/>
      <c r="N537" s="313"/>
      <c r="O537" s="313"/>
      <c r="P537" s="313"/>
      <c r="Q537" s="314">
        <v>0</v>
      </c>
      <c r="R537" s="314"/>
      <c r="T537" s="315">
        <v>453935.38</v>
      </c>
      <c r="U537" s="315"/>
      <c r="V537" s="315"/>
      <c r="Y537" s="315">
        <v>60059992.600000001</v>
      </c>
      <c r="Z537" s="315"/>
      <c r="AA537" s="315"/>
      <c r="AB537" s="315"/>
      <c r="AC537" s="315"/>
      <c r="AD537" s="315"/>
      <c r="AF537" s="314">
        <v>-59606057.219999999</v>
      </c>
      <c r="AG537" s="314"/>
      <c r="AH537" s="314"/>
      <c r="AI537" s="314"/>
      <c r="AJ537" s="314"/>
      <c r="AK537" s="314"/>
      <c r="AL537" s="314"/>
    </row>
    <row r="538" spans="1:38" ht="11.1" customHeight="1" x14ac:dyDescent="0.25">
      <c r="A538" s="313" t="s">
        <v>825</v>
      </c>
      <c r="B538" s="313"/>
      <c r="C538" s="313"/>
      <c r="K538" s="313" t="s">
        <v>214</v>
      </c>
      <c r="L538" s="313"/>
      <c r="M538" s="313"/>
      <c r="N538" s="313"/>
      <c r="O538" s="313"/>
      <c r="P538" s="313"/>
      <c r="Q538" s="314">
        <v>0</v>
      </c>
      <c r="R538" s="314"/>
      <c r="T538" s="315">
        <v>453935.38</v>
      </c>
      <c r="U538" s="315"/>
      <c r="V538" s="315"/>
      <c r="Y538" s="315">
        <v>60059992.600000001</v>
      </c>
      <c r="Z538" s="315"/>
      <c r="AA538" s="315"/>
      <c r="AB538" s="315"/>
      <c r="AC538" s="315"/>
      <c r="AD538" s="315"/>
      <c r="AF538" s="314">
        <v>-59606057.219999999</v>
      </c>
      <c r="AG538" s="314"/>
      <c r="AH538" s="314"/>
      <c r="AI538" s="314"/>
      <c r="AJ538" s="314"/>
      <c r="AK538" s="314"/>
      <c r="AL538" s="314"/>
    </row>
    <row r="539" spans="1:38" ht="11.1" customHeight="1" x14ac:dyDescent="0.25">
      <c r="A539" s="316" t="s">
        <v>826</v>
      </c>
      <c r="B539" s="316"/>
      <c r="C539" s="316"/>
      <c r="M539" s="316" t="s">
        <v>99</v>
      </c>
      <c r="N539" s="316"/>
      <c r="O539" s="316"/>
      <c r="P539" s="316"/>
      <c r="Q539" s="310">
        <v>0</v>
      </c>
      <c r="R539" s="310"/>
      <c r="T539" s="317">
        <v>0</v>
      </c>
      <c r="U539" s="317"/>
      <c r="V539" s="317"/>
      <c r="Y539" s="317">
        <v>37284266.850000001</v>
      </c>
      <c r="Z539" s="317"/>
      <c r="AA539" s="317"/>
      <c r="AB539" s="317"/>
      <c r="AC539" s="317"/>
      <c r="AD539" s="317"/>
      <c r="AF539" s="310">
        <v>-37284266.850000001</v>
      </c>
      <c r="AG539" s="310"/>
      <c r="AH539" s="310"/>
      <c r="AI539" s="310"/>
      <c r="AJ539" s="310"/>
      <c r="AK539" s="310"/>
      <c r="AL539" s="310"/>
    </row>
    <row r="540" spans="1:38" ht="11.1" customHeight="1" x14ac:dyDescent="0.25">
      <c r="A540" s="316" t="s">
        <v>827</v>
      </c>
      <c r="B540" s="316"/>
      <c r="C540" s="316"/>
      <c r="M540" s="316" t="s">
        <v>103</v>
      </c>
      <c r="N540" s="316"/>
      <c r="O540" s="316"/>
      <c r="P540" s="316"/>
      <c r="Q540" s="310">
        <v>0</v>
      </c>
      <c r="R540" s="310"/>
      <c r="T540" s="317">
        <v>453935.38</v>
      </c>
      <c r="U540" s="317"/>
      <c r="V540" s="317"/>
      <c r="Y540" s="317">
        <v>22775725.75</v>
      </c>
      <c r="Z540" s="317"/>
      <c r="AA540" s="317"/>
      <c r="AB540" s="317"/>
      <c r="AC540" s="317"/>
      <c r="AD540" s="317"/>
      <c r="AF540" s="310">
        <v>-22321790.370000001</v>
      </c>
      <c r="AG540" s="310"/>
      <c r="AH540" s="310"/>
      <c r="AI540" s="310"/>
      <c r="AJ540" s="310"/>
      <c r="AK540" s="310"/>
      <c r="AL540" s="310"/>
    </row>
    <row r="541" spans="1:38" ht="11.1" customHeight="1" x14ac:dyDescent="0.25">
      <c r="A541" s="313" t="s">
        <v>828</v>
      </c>
      <c r="B541" s="313"/>
      <c r="C541" s="313"/>
      <c r="H541" s="313" t="s">
        <v>215</v>
      </c>
      <c r="I541" s="313"/>
      <c r="J541" s="313"/>
      <c r="K541" s="313"/>
      <c r="L541" s="313"/>
      <c r="M541" s="313"/>
      <c r="N541" s="313"/>
      <c r="O541" s="313"/>
      <c r="P541" s="313"/>
      <c r="Q541" s="314">
        <v>0</v>
      </c>
      <c r="R541" s="314"/>
      <c r="T541" s="315">
        <v>55428618.57</v>
      </c>
      <c r="U541" s="315"/>
      <c r="V541" s="315"/>
      <c r="Y541" s="315">
        <v>27619891.02</v>
      </c>
      <c r="Z541" s="315"/>
      <c r="AA541" s="315"/>
      <c r="AB541" s="315"/>
      <c r="AC541" s="315"/>
      <c r="AD541" s="315"/>
      <c r="AF541" s="314">
        <v>27808727.550000001</v>
      </c>
      <c r="AG541" s="314"/>
      <c r="AH541" s="314"/>
      <c r="AI541" s="314"/>
      <c r="AJ541" s="314"/>
      <c r="AK541" s="314"/>
      <c r="AL541" s="314"/>
    </row>
    <row r="542" spans="1:38" ht="11.1" customHeight="1" x14ac:dyDescent="0.25">
      <c r="A542" s="313" t="s">
        <v>829</v>
      </c>
      <c r="B542" s="313"/>
      <c r="C542" s="313"/>
      <c r="I542" s="313" t="s">
        <v>112</v>
      </c>
      <c r="J542" s="313"/>
      <c r="K542" s="313"/>
      <c r="L542" s="313"/>
      <c r="M542" s="313"/>
      <c r="N542" s="313"/>
      <c r="O542" s="313"/>
      <c r="P542" s="313"/>
      <c r="Q542" s="314">
        <v>0</v>
      </c>
      <c r="R542" s="314"/>
      <c r="T542" s="315">
        <v>7528483.2199999997</v>
      </c>
      <c r="U542" s="315"/>
      <c r="V542" s="315"/>
      <c r="Y542" s="315">
        <v>0</v>
      </c>
      <c r="Z542" s="315"/>
      <c r="AA542" s="315"/>
      <c r="AB542" s="315"/>
      <c r="AC542" s="315"/>
      <c r="AD542" s="315"/>
      <c r="AF542" s="314">
        <v>7528483.2199999997</v>
      </c>
      <c r="AG542" s="314"/>
      <c r="AH542" s="314"/>
      <c r="AI542" s="314"/>
      <c r="AJ542" s="314"/>
      <c r="AK542" s="314"/>
      <c r="AL542" s="314"/>
    </row>
    <row r="543" spans="1:38" ht="11.1" customHeight="1" x14ac:dyDescent="0.25">
      <c r="A543" s="313" t="s">
        <v>830</v>
      </c>
      <c r="B543" s="313"/>
      <c r="C543" s="313"/>
      <c r="J543" s="313" t="s">
        <v>831</v>
      </c>
      <c r="K543" s="313"/>
      <c r="L543" s="313"/>
      <c r="M543" s="313"/>
      <c r="N543" s="313"/>
      <c r="O543" s="313"/>
      <c r="P543" s="313"/>
      <c r="Q543" s="314">
        <v>0</v>
      </c>
      <c r="R543" s="314"/>
      <c r="T543" s="315">
        <v>21.71</v>
      </c>
      <c r="U543" s="315"/>
      <c r="V543" s="315"/>
      <c r="Y543" s="315">
        <v>0</v>
      </c>
      <c r="Z543" s="315"/>
      <c r="AA543" s="315"/>
      <c r="AB543" s="315"/>
      <c r="AC543" s="315"/>
      <c r="AD543" s="315"/>
      <c r="AF543" s="314">
        <v>21.71</v>
      </c>
      <c r="AG543" s="314"/>
      <c r="AH543" s="314"/>
      <c r="AI543" s="314"/>
      <c r="AJ543" s="314"/>
      <c r="AK543" s="314"/>
      <c r="AL543" s="314"/>
    </row>
    <row r="544" spans="1:38" ht="11.1" customHeight="1" x14ac:dyDescent="0.25">
      <c r="A544" s="316" t="s">
        <v>832</v>
      </c>
      <c r="B544" s="316"/>
      <c r="C544" s="316"/>
      <c r="M544" s="316" t="s">
        <v>833</v>
      </c>
      <c r="N544" s="316"/>
      <c r="O544" s="316"/>
      <c r="P544" s="316"/>
      <c r="Q544" s="310">
        <v>0</v>
      </c>
      <c r="R544" s="310"/>
      <c r="T544" s="317">
        <v>21.71</v>
      </c>
      <c r="U544" s="317"/>
      <c r="V544" s="317"/>
      <c r="Y544" s="317">
        <v>0</v>
      </c>
      <c r="Z544" s="317"/>
      <c r="AA544" s="317"/>
      <c r="AB544" s="317"/>
      <c r="AC544" s="317"/>
      <c r="AD544" s="317"/>
      <c r="AF544" s="310">
        <v>21.71</v>
      </c>
      <c r="AG544" s="310"/>
      <c r="AH544" s="310"/>
      <c r="AI544" s="310"/>
      <c r="AJ544" s="310"/>
      <c r="AK544" s="310"/>
      <c r="AL544" s="310"/>
    </row>
    <row r="545" spans="1:38" ht="11.1" customHeight="1" x14ac:dyDescent="0.25">
      <c r="A545" s="313" t="s">
        <v>834</v>
      </c>
      <c r="B545" s="313"/>
      <c r="C545" s="313"/>
      <c r="J545" s="313" t="s">
        <v>668</v>
      </c>
      <c r="K545" s="313"/>
      <c r="L545" s="313"/>
      <c r="M545" s="313"/>
      <c r="N545" s="313"/>
      <c r="O545" s="313"/>
      <c r="P545" s="313"/>
      <c r="Q545" s="314">
        <v>0</v>
      </c>
      <c r="R545" s="314"/>
      <c r="T545" s="315">
        <v>7455962.6799999997</v>
      </c>
      <c r="U545" s="315"/>
      <c r="V545" s="315"/>
      <c r="Y545" s="315">
        <v>0</v>
      </c>
      <c r="Z545" s="315"/>
      <c r="AA545" s="315"/>
      <c r="AB545" s="315"/>
      <c r="AC545" s="315"/>
      <c r="AD545" s="315"/>
      <c r="AF545" s="314">
        <v>7455962.6799999997</v>
      </c>
      <c r="AG545" s="314"/>
      <c r="AH545" s="314"/>
      <c r="AI545" s="314"/>
      <c r="AJ545" s="314"/>
      <c r="AK545" s="314"/>
      <c r="AL545" s="314"/>
    </row>
    <row r="546" spans="1:38" ht="11.1" customHeight="1" x14ac:dyDescent="0.25">
      <c r="A546" s="316" t="s">
        <v>835</v>
      </c>
      <c r="B546" s="316"/>
      <c r="C546" s="316"/>
      <c r="M546" s="316" t="s">
        <v>169</v>
      </c>
      <c r="N546" s="316"/>
      <c r="O546" s="316"/>
      <c r="P546" s="316"/>
      <c r="Q546" s="310">
        <v>0</v>
      </c>
      <c r="R546" s="310"/>
      <c r="T546" s="317">
        <v>7252407.46</v>
      </c>
      <c r="U546" s="317"/>
      <c r="V546" s="317"/>
      <c r="Y546" s="317">
        <v>0</v>
      </c>
      <c r="Z546" s="317"/>
      <c r="AA546" s="317"/>
      <c r="AB546" s="317"/>
      <c r="AC546" s="317"/>
      <c r="AD546" s="317"/>
      <c r="AF546" s="310">
        <v>7252407.46</v>
      </c>
      <c r="AG546" s="310"/>
      <c r="AH546" s="310"/>
      <c r="AI546" s="310"/>
      <c r="AJ546" s="310"/>
      <c r="AK546" s="310"/>
      <c r="AL546" s="310"/>
    </row>
    <row r="547" spans="1:38" ht="11.1" customHeight="1" x14ac:dyDescent="0.25">
      <c r="A547" s="316" t="s">
        <v>1838</v>
      </c>
      <c r="B547" s="316"/>
      <c r="C547" s="316"/>
      <c r="M547" s="316" t="s">
        <v>1427</v>
      </c>
      <c r="N547" s="316"/>
      <c r="O547" s="316"/>
      <c r="P547" s="316"/>
      <c r="Q547" s="310">
        <v>0</v>
      </c>
      <c r="R547" s="310"/>
      <c r="T547" s="317">
        <v>203555.22</v>
      </c>
      <c r="U547" s="317"/>
      <c r="V547" s="317"/>
      <c r="Y547" s="317">
        <v>0</v>
      </c>
      <c r="Z547" s="317"/>
      <c r="AA547" s="317"/>
      <c r="AB547" s="317"/>
      <c r="AC547" s="317"/>
      <c r="AD547" s="317"/>
      <c r="AF547" s="310">
        <v>203555.22</v>
      </c>
      <c r="AG547" s="310"/>
      <c r="AH547" s="310"/>
      <c r="AI547" s="310"/>
      <c r="AJ547" s="310"/>
      <c r="AK547" s="310"/>
      <c r="AL547" s="310"/>
    </row>
    <row r="548" spans="1:38" ht="11.1" customHeight="1" x14ac:dyDescent="0.25">
      <c r="A548" s="313" t="s">
        <v>836</v>
      </c>
      <c r="B548" s="313"/>
      <c r="C548" s="313"/>
      <c r="J548" s="313" t="s">
        <v>216</v>
      </c>
      <c r="K548" s="313"/>
      <c r="L548" s="313"/>
      <c r="M548" s="313"/>
      <c r="N548" s="313"/>
      <c r="O548" s="313"/>
      <c r="P548" s="313"/>
      <c r="Q548" s="314">
        <v>0</v>
      </c>
      <c r="R548" s="314"/>
      <c r="T548" s="315">
        <v>72498.83</v>
      </c>
      <c r="U548" s="315"/>
      <c r="V548" s="315"/>
      <c r="Y548" s="315">
        <v>0</v>
      </c>
      <c r="Z548" s="315"/>
      <c r="AA548" s="315"/>
      <c r="AB548" s="315"/>
      <c r="AC548" s="315"/>
      <c r="AD548" s="315"/>
      <c r="AF548" s="314">
        <v>72498.83</v>
      </c>
      <c r="AG548" s="314"/>
      <c r="AH548" s="314"/>
      <c r="AI548" s="314"/>
      <c r="AJ548" s="314"/>
      <c r="AK548" s="314"/>
      <c r="AL548" s="314"/>
    </row>
    <row r="549" spans="1:38" ht="11.1" customHeight="1" x14ac:dyDescent="0.25">
      <c r="A549" s="313" t="s">
        <v>837</v>
      </c>
      <c r="B549" s="313"/>
      <c r="C549" s="313"/>
      <c r="K549" s="313" t="s">
        <v>216</v>
      </c>
      <c r="L549" s="313"/>
      <c r="M549" s="313"/>
      <c r="N549" s="313"/>
      <c r="O549" s="313"/>
      <c r="P549" s="313"/>
      <c r="Q549" s="314">
        <v>0</v>
      </c>
      <c r="R549" s="314"/>
      <c r="T549" s="315">
        <v>72498.83</v>
      </c>
      <c r="U549" s="315"/>
      <c r="V549" s="315"/>
      <c r="Y549" s="315">
        <v>0</v>
      </c>
      <c r="Z549" s="315"/>
      <c r="AA549" s="315"/>
      <c r="AB549" s="315"/>
      <c r="AC549" s="315"/>
      <c r="AD549" s="315"/>
      <c r="AF549" s="314">
        <v>72498.83</v>
      </c>
      <c r="AG549" s="314"/>
      <c r="AH549" s="314"/>
      <c r="AI549" s="314"/>
      <c r="AJ549" s="314"/>
      <c r="AK549" s="314"/>
      <c r="AL549" s="314"/>
    </row>
    <row r="550" spans="1:38" ht="11.1" customHeight="1" x14ac:dyDescent="0.25">
      <c r="A550" s="316" t="s">
        <v>838</v>
      </c>
      <c r="B550" s="316"/>
      <c r="C550" s="316"/>
      <c r="M550" s="316" t="s">
        <v>839</v>
      </c>
      <c r="N550" s="316"/>
      <c r="O550" s="316"/>
      <c r="P550" s="316"/>
      <c r="Q550" s="310">
        <v>0</v>
      </c>
      <c r="R550" s="310"/>
      <c r="T550" s="317">
        <v>739.95</v>
      </c>
      <c r="U550" s="317"/>
      <c r="V550" s="317"/>
      <c r="Y550" s="317">
        <v>0</v>
      </c>
      <c r="Z550" s="317"/>
      <c r="AA550" s="317"/>
      <c r="AB550" s="317"/>
      <c r="AC550" s="317"/>
      <c r="AD550" s="317"/>
      <c r="AF550" s="310">
        <v>739.95</v>
      </c>
      <c r="AG550" s="310"/>
      <c r="AH550" s="310"/>
      <c r="AI550" s="310"/>
      <c r="AJ550" s="310"/>
      <c r="AK550" s="310"/>
      <c r="AL550" s="310"/>
    </row>
    <row r="551" spans="1:38" ht="11.1" customHeight="1" x14ac:dyDescent="0.25">
      <c r="A551" s="316" t="s">
        <v>1839</v>
      </c>
      <c r="B551" s="316"/>
      <c r="C551" s="316"/>
      <c r="M551" s="316" t="s">
        <v>1432</v>
      </c>
      <c r="N551" s="316"/>
      <c r="O551" s="316"/>
      <c r="P551" s="316"/>
      <c r="Q551" s="310">
        <v>0</v>
      </c>
      <c r="R551" s="310"/>
      <c r="T551" s="317">
        <v>71758.880000000005</v>
      </c>
      <c r="U551" s="317"/>
      <c r="V551" s="317"/>
      <c r="Y551" s="317">
        <v>0</v>
      </c>
      <c r="Z551" s="317"/>
      <c r="AA551" s="317"/>
      <c r="AB551" s="317"/>
      <c r="AC551" s="317"/>
      <c r="AD551" s="317"/>
      <c r="AF551" s="310">
        <v>71758.880000000005</v>
      </c>
      <c r="AG551" s="310"/>
      <c r="AH551" s="310"/>
      <c r="AI551" s="310"/>
      <c r="AJ551" s="310"/>
      <c r="AK551" s="310"/>
      <c r="AL551" s="310"/>
    </row>
    <row r="552" spans="1:38" ht="11.1" customHeight="1" x14ac:dyDescent="0.25">
      <c r="A552" s="313" t="s">
        <v>840</v>
      </c>
      <c r="B552" s="313"/>
      <c r="C552" s="313"/>
      <c r="I552" s="313" t="s">
        <v>792</v>
      </c>
      <c r="J552" s="313"/>
      <c r="K552" s="313"/>
      <c r="L552" s="313"/>
      <c r="M552" s="313"/>
      <c r="N552" s="313"/>
      <c r="O552" s="313"/>
      <c r="P552" s="313"/>
      <c r="Q552" s="314">
        <v>0</v>
      </c>
      <c r="R552" s="314"/>
      <c r="T552" s="315">
        <v>47900135.350000001</v>
      </c>
      <c r="U552" s="315"/>
      <c r="V552" s="315"/>
      <c r="Y552" s="315">
        <v>27619891.02</v>
      </c>
      <c r="Z552" s="315"/>
      <c r="AA552" s="315"/>
      <c r="AB552" s="315"/>
      <c r="AC552" s="315"/>
      <c r="AD552" s="315"/>
      <c r="AF552" s="314">
        <v>20280244.329999998</v>
      </c>
      <c r="AG552" s="314"/>
      <c r="AH552" s="314"/>
      <c r="AI552" s="314"/>
      <c r="AJ552" s="314"/>
      <c r="AK552" s="314"/>
      <c r="AL552" s="314"/>
    </row>
    <row r="553" spans="1:38" ht="11.1" customHeight="1" x14ac:dyDescent="0.25">
      <c r="A553" s="313" t="s">
        <v>841</v>
      </c>
      <c r="B553" s="313"/>
      <c r="C553" s="313"/>
      <c r="J553" s="313" t="s">
        <v>216</v>
      </c>
      <c r="K553" s="313"/>
      <c r="L553" s="313"/>
      <c r="M553" s="313"/>
      <c r="N553" s="313"/>
      <c r="O553" s="313"/>
      <c r="P553" s="313"/>
      <c r="Q553" s="314">
        <v>0</v>
      </c>
      <c r="R553" s="314"/>
      <c r="T553" s="315">
        <v>47900135.350000001</v>
      </c>
      <c r="U553" s="315"/>
      <c r="V553" s="315"/>
      <c r="Y553" s="315">
        <v>27619891.02</v>
      </c>
      <c r="Z553" s="315"/>
      <c r="AA553" s="315"/>
      <c r="AB553" s="315"/>
      <c r="AC553" s="315"/>
      <c r="AD553" s="315"/>
      <c r="AF553" s="314">
        <v>20280244.329999998</v>
      </c>
      <c r="AG553" s="314"/>
      <c r="AH553" s="314"/>
      <c r="AI553" s="314"/>
      <c r="AJ553" s="314"/>
      <c r="AK553" s="314"/>
      <c r="AL553" s="314"/>
    </row>
    <row r="554" spans="1:38" ht="11.1" customHeight="1" x14ac:dyDescent="0.25">
      <c r="A554" s="313" t="s">
        <v>842</v>
      </c>
      <c r="B554" s="313"/>
      <c r="C554" s="313"/>
      <c r="K554" s="313" t="s">
        <v>217</v>
      </c>
      <c r="L554" s="313"/>
      <c r="M554" s="313"/>
      <c r="N554" s="313"/>
      <c r="O554" s="313"/>
      <c r="P554" s="313"/>
      <c r="Q554" s="314">
        <v>0</v>
      </c>
      <c r="R554" s="314"/>
      <c r="T554" s="315">
        <v>47900135.350000001</v>
      </c>
      <c r="U554" s="315"/>
      <c r="V554" s="315"/>
      <c r="Y554" s="315">
        <v>27619891.02</v>
      </c>
      <c r="Z554" s="315"/>
      <c r="AA554" s="315"/>
      <c r="AB554" s="315"/>
      <c r="AC554" s="315"/>
      <c r="AD554" s="315"/>
      <c r="AF554" s="314">
        <v>20280244.329999998</v>
      </c>
      <c r="AG554" s="314"/>
      <c r="AH554" s="314"/>
      <c r="AI554" s="314"/>
      <c r="AJ554" s="314"/>
      <c r="AK554" s="314"/>
      <c r="AL554" s="314"/>
    </row>
    <row r="555" spans="1:38" ht="11.1" customHeight="1" x14ac:dyDescent="0.25">
      <c r="A555" s="316" t="s">
        <v>844</v>
      </c>
      <c r="B555" s="316"/>
      <c r="C555" s="316"/>
      <c r="M555" s="316" t="s">
        <v>103</v>
      </c>
      <c r="N555" s="316"/>
      <c r="O555" s="316"/>
      <c r="P555" s="316"/>
      <c r="Q555" s="310">
        <v>0</v>
      </c>
      <c r="R555" s="310"/>
      <c r="T555" s="317">
        <v>47900135.350000001</v>
      </c>
      <c r="U555" s="317"/>
      <c r="V555" s="317"/>
      <c r="Y555" s="317">
        <v>27619891.02</v>
      </c>
      <c r="Z555" s="317"/>
      <c r="AA555" s="317"/>
      <c r="AB555" s="317"/>
      <c r="AC555" s="317"/>
      <c r="AD555" s="317"/>
      <c r="AF555" s="310">
        <v>20280244.329999998</v>
      </c>
      <c r="AG555" s="310"/>
      <c r="AH555" s="310"/>
      <c r="AI555" s="310"/>
      <c r="AJ555" s="310"/>
      <c r="AK555" s="310"/>
      <c r="AL555" s="310"/>
    </row>
    <row r="556" spans="1:38" ht="11.1" customHeight="1" x14ac:dyDescent="0.25">
      <c r="A556" s="313" t="s">
        <v>845</v>
      </c>
      <c r="B556" s="313"/>
      <c r="C556" s="313"/>
      <c r="H556" s="313" t="s">
        <v>846</v>
      </c>
      <c r="I556" s="313"/>
      <c r="J556" s="313"/>
      <c r="K556" s="313"/>
      <c r="L556" s="313"/>
      <c r="M556" s="313"/>
      <c r="N556" s="313"/>
      <c r="O556" s="313"/>
      <c r="P556" s="313"/>
      <c r="Q556" s="314">
        <v>0</v>
      </c>
      <c r="R556" s="314"/>
      <c r="T556" s="315">
        <v>535934.51</v>
      </c>
      <c r="U556" s="315"/>
      <c r="V556" s="315"/>
      <c r="Y556" s="315">
        <v>7252407.46</v>
      </c>
      <c r="Z556" s="315"/>
      <c r="AA556" s="315"/>
      <c r="AB556" s="315"/>
      <c r="AC556" s="315"/>
      <c r="AD556" s="315"/>
      <c r="AF556" s="314">
        <v>-6716472.9500000002</v>
      </c>
      <c r="AG556" s="314"/>
      <c r="AH556" s="314"/>
      <c r="AI556" s="314"/>
      <c r="AJ556" s="314"/>
      <c r="AK556" s="314"/>
      <c r="AL556" s="314"/>
    </row>
    <row r="557" spans="1:38" ht="11.1" customHeight="1" x14ac:dyDescent="0.25">
      <c r="A557" s="313" t="s">
        <v>847</v>
      </c>
      <c r="B557" s="313"/>
      <c r="C557" s="313"/>
      <c r="H557" s="313" t="s">
        <v>848</v>
      </c>
      <c r="I557" s="313"/>
      <c r="J557" s="313"/>
      <c r="K557" s="313"/>
      <c r="L557" s="313"/>
      <c r="M557" s="313"/>
      <c r="N557" s="313"/>
      <c r="O557" s="313"/>
      <c r="P557" s="313"/>
      <c r="Q557" s="314">
        <v>0</v>
      </c>
      <c r="R557" s="314"/>
      <c r="T557" s="315">
        <v>535934.51</v>
      </c>
      <c r="U557" s="315"/>
      <c r="V557" s="315"/>
      <c r="Y557" s="315">
        <v>0</v>
      </c>
      <c r="Z557" s="315"/>
      <c r="AA557" s="315"/>
      <c r="AB557" s="315"/>
      <c r="AC557" s="315"/>
      <c r="AD557" s="315"/>
      <c r="AF557" s="314">
        <v>535934.51</v>
      </c>
      <c r="AG557" s="314"/>
      <c r="AH557" s="314"/>
      <c r="AI557" s="314"/>
      <c r="AJ557" s="314"/>
      <c r="AK557" s="314"/>
      <c r="AL557" s="314"/>
    </row>
    <row r="558" spans="1:38" ht="11.1" customHeight="1" x14ac:dyDescent="0.25">
      <c r="A558" s="313" t="s">
        <v>849</v>
      </c>
      <c r="B558" s="313"/>
      <c r="C558" s="313"/>
      <c r="H558" s="313" t="s">
        <v>848</v>
      </c>
      <c r="I558" s="313"/>
      <c r="J558" s="313"/>
      <c r="K558" s="313"/>
      <c r="L558" s="313"/>
      <c r="M558" s="313"/>
      <c r="N558" s="313"/>
      <c r="O558" s="313"/>
      <c r="P558" s="313"/>
      <c r="Q558" s="314">
        <v>0</v>
      </c>
      <c r="R558" s="314"/>
      <c r="T558" s="315">
        <v>535934.51</v>
      </c>
      <c r="U558" s="315"/>
      <c r="V558" s="315"/>
      <c r="Y558" s="315">
        <v>0</v>
      </c>
      <c r="Z558" s="315"/>
      <c r="AA558" s="315"/>
      <c r="AB558" s="315"/>
      <c r="AC558" s="315"/>
      <c r="AD558" s="315"/>
      <c r="AF558" s="314">
        <v>535934.51</v>
      </c>
      <c r="AG558" s="314"/>
      <c r="AH558" s="314"/>
      <c r="AI558" s="314"/>
      <c r="AJ558" s="314"/>
      <c r="AK558" s="314"/>
      <c r="AL558" s="314"/>
    </row>
    <row r="559" spans="1:38" ht="11.1" customHeight="1" x14ac:dyDescent="0.25">
      <c r="A559" s="313" t="s">
        <v>850</v>
      </c>
      <c r="B559" s="313"/>
      <c r="C559" s="313"/>
      <c r="I559" s="313" t="s">
        <v>792</v>
      </c>
      <c r="J559" s="313"/>
      <c r="K559" s="313"/>
      <c r="L559" s="313"/>
      <c r="M559" s="313"/>
      <c r="N559" s="313"/>
      <c r="O559" s="313"/>
      <c r="P559" s="313"/>
      <c r="Q559" s="314">
        <v>0</v>
      </c>
      <c r="R559" s="314"/>
      <c r="T559" s="315">
        <v>535934.51</v>
      </c>
      <c r="U559" s="315"/>
      <c r="V559" s="315"/>
      <c r="Y559" s="315">
        <v>0</v>
      </c>
      <c r="Z559" s="315"/>
      <c r="AA559" s="315"/>
      <c r="AB559" s="315"/>
      <c r="AC559" s="315"/>
      <c r="AD559" s="315"/>
      <c r="AF559" s="314">
        <v>535934.51</v>
      </c>
      <c r="AG559" s="314"/>
      <c r="AH559" s="314"/>
      <c r="AI559" s="314"/>
      <c r="AJ559" s="314"/>
      <c r="AK559" s="314"/>
      <c r="AL559" s="314"/>
    </row>
    <row r="560" spans="1:38" ht="11.1" customHeight="1" x14ac:dyDescent="0.25">
      <c r="A560" s="313" t="s">
        <v>851</v>
      </c>
      <c r="B560" s="313"/>
      <c r="C560" s="313"/>
      <c r="J560" s="313" t="s">
        <v>852</v>
      </c>
      <c r="K560" s="313"/>
      <c r="L560" s="313"/>
      <c r="M560" s="313"/>
      <c r="N560" s="313"/>
      <c r="O560" s="313"/>
      <c r="P560" s="313"/>
      <c r="Q560" s="314">
        <v>0</v>
      </c>
      <c r="R560" s="314"/>
      <c r="T560" s="315">
        <v>148217.96</v>
      </c>
      <c r="U560" s="315"/>
      <c r="V560" s="315"/>
      <c r="Y560" s="315">
        <v>0</v>
      </c>
      <c r="Z560" s="315"/>
      <c r="AA560" s="315"/>
      <c r="AB560" s="315"/>
      <c r="AC560" s="315"/>
      <c r="AD560" s="315"/>
      <c r="AF560" s="314">
        <v>148217.96</v>
      </c>
      <c r="AG560" s="314"/>
      <c r="AH560" s="314"/>
      <c r="AI560" s="314"/>
      <c r="AJ560" s="314"/>
      <c r="AK560" s="314"/>
      <c r="AL560" s="314"/>
    </row>
    <row r="561" spans="1:38" ht="11.1" customHeight="1" x14ac:dyDescent="0.25">
      <c r="A561" s="316" t="s">
        <v>853</v>
      </c>
      <c r="B561" s="316"/>
      <c r="C561" s="316"/>
      <c r="M561" s="316" t="s">
        <v>220</v>
      </c>
      <c r="N561" s="316"/>
      <c r="O561" s="316"/>
      <c r="P561" s="316"/>
      <c r="Q561" s="310">
        <v>0</v>
      </c>
      <c r="R561" s="310"/>
      <c r="T561" s="317">
        <v>148217.96</v>
      </c>
      <c r="U561" s="317"/>
      <c r="V561" s="317"/>
      <c r="Y561" s="317">
        <v>0</v>
      </c>
      <c r="Z561" s="317"/>
      <c r="AA561" s="317"/>
      <c r="AB561" s="317"/>
      <c r="AC561" s="317"/>
      <c r="AD561" s="317"/>
      <c r="AF561" s="310">
        <v>148217.96</v>
      </c>
      <c r="AG561" s="310"/>
      <c r="AH561" s="310"/>
      <c r="AI561" s="310"/>
      <c r="AJ561" s="310"/>
      <c r="AK561" s="310"/>
      <c r="AL561" s="310"/>
    </row>
    <row r="562" spans="1:38" ht="11.1" customHeight="1" x14ac:dyDescent="0.25">
      <c r="A562" s="313" t="s">
        <v>854</v>
      </c>
      <c r="B562" s="313"/>
      <c r="C562" s="313"/>
      <c r="J562" s="313" t="s">
        <v>855</v>
      </c>
      <c r="K562" s="313"/>
      <c r="L562" s="313"/>
      <c r="M562" s="313"/>
      <c r="N562" s="313"/>
      <c r="O562" s="313"/>
      <c r="P562" s="313"/>
      <c r="Q562" s="314">
        <v>0</v>
      </c>
      <c r="R562" s="314"/>
      <c r="T562" s="315">
        <v>387716.55</v>
      </c>
      <c r="U562" s="315"/>
      <c r="V562" s="315"/>
      <c r="Y562" s="315">
        <v>0</v>
      </c>
      <c r="Z562" s="315"/>
      <c r="AA562" s="315"/>
      <c r="AB562" s="315"/>
      <c r="AC562" s="315"/>
      <c r="AD562" s="315"/>
      <c r="AF562" s="314">
        <v>387716.55</v>
      </c>
      <c r="AG562" s="314"/>
      <c r="AH562" s="314"/>
      <c r="AI562" s="314"/>
      <c r="AJ562" s="314"/>
      <c r="AK562" s="314"/>
      <c r="AL562" s="314"/>
    </row>
    <row r="563" spans="1:38" ht="11.1" customHeight="1" x14ac:dyDescent="0.25">
      <c r="A563" s="316" t="s">
        <v>856</v>
      </c>
      <c r="B563" s="316"/>
      <c r="C563" s="316"/>
      <c r="M563" s="316" t="s">
        <v>221</v>
      </c>
      <c r="N563" s="316"/>
      <c r="O563" s="316"/>
      <c r="P563" s="316"/>
      <c r="Q563" s="310">
        <v>0</v>
      </c>
      <c r="R563" s="310"/>
      <c r="T563" s="317">
        <v>387716.55</v>
      </c>
      <c r="U563" s="317"/>
      <c r="V563" s="317"/>
      <c r="Y563" s="317">
        <v>0</v>
      </c>
      <c r="Z563" s="317"/>
      <c r="AA563" s="317"/>
      <c r="AB563" s="317"/>
      <c r="AC563" s="317"/>
      <c r="AD563" s="317"/>
      <c r="AF563" s="310">
        <v>387716.55</v>
      </c>
      <c r="AG563" s="310"/>
      <c r="AH563" s="310"/>
      <c r="AI563" s="310"/>
      <c r="AJ563" s="310"/>
      <c r="AK563" s="310"/>
      <c r="AL563" s="310"/>
    </row>
    <row r="564" spans="1:38" ht="11.1" customHeight="1" x14ac:dyDescent="0.25">
      <c r="A564" s="313" t="s">
        <v>857</v>
      </c>
      <c r="B564" s="313"/>
      <c r="C564" s="313"/>
      <c r="H564" s="313" t="s">
        <v>858</v>
      </c>
      <c r="I564" s="313"/>
      <c r="J564" s="313"/>
      <c r="K564" s="313"/>
      <c r="L564" s="313"/>
      <c r="M564" s="313"/>
      <c r="N564" s="313"/>
      <c r="O564" s="313"/>
      <c r="P564" s="313"/>
      <c r="Q564" s="314">
        <v>0</v>
      </c>
      <c r="R564" s="314"/>
      <c r="T564" s="315">
        <v>0</v>
      </c>
      <c r="U564" s="315"/>
      <c r="V564" s="315"/>
      <c r="Y564" s="315">
        <v>7252407.46</v>
      </c>
      <c r="Z564" s="315"/>
      <c r="AA564" s="315"/>
      <c r="AB564" s="315"/>
      <c r="AC564" s="315"/>
      <c r="AD564" s="315"/>
      <c r="AF564" s="314">
        <v>-7252407.46</v>
      </c>
      <c r="AG564" s="314"/>
      <c r="AH564" s="314"/>
      <c r="AI564" s="314"/>
      <c r="AJ564" s="314"/>
      <c r="AK564" s="314"/>
      <c r="AL564" s="314"/>
    </row>
    <row r="565" spans="1:38" ht="11.1" customHeight="1" x14ac:dyDescent="0.25">
      <c r="A565" s="313" t="s">
        <v>859</v>
      </c>
      <c r="B565" s="313"/>
      <c r="C565" s="313"/>
      <c r="H565" s="313" t="s">
        <v>858</v>
      </c>
      <c r="I565" s="313"/>
      <c r="J565" s="313"/>
      <c r="K565" s="313"/>
      <c r="L565" s="313"/>
      <c r="M565" s="313"/>
      <c r="N565" s="313"/>
      <c r="O565" s="313"/>
      <c r="P565" s="313"/>
      <c r="Q565" s="314">
        <v>0</v>
      </c>
      <c r="R565" s="314"/>
      <c r="T565" s="315">
        <v>0</v>
      </c>
      <c r="U565" s="315"/>
      <c r="V565" s="315"/>
      <c r="Y565" s="315">
        <v>7252407.46</v>
      </c>
      <c r="Z565" s="315"/>
      <c r="AA565" s="315"/>
      <c r="AB565" s="315"/>
      <c r="AC565" s="315"/>
      <c r="AD565" s="315"/>
      <c r="AF565" s="314">
        <v>-7252407.46</v>
      </c>
      <c r="AG565" s="314"/>
      <c r="AH565" s="314"/>
      <c r="AI565" s="314"/>
      <c r="AJ565" s="314"/>
      <c r="AK565" s="314"/>
      <c r="AL565" s="314"/>
    </row>
    <row r="566" spans="1:38" ht="11.1" customHeight="1" x14ac:dyDescent="0.25">
      <c r="A566" s="313" t="s">
        <v>860</v>
      </c>
      <c r="B566" s="313"/>
      <c r="C566" s="313"/>
      <c r="I566" s="313" t="s">
        <v>792</v>
      </c>
      <c r="J566" s="313"/>
      <c r="K566" s="313"/>
      <c r="L566" s="313"/>
      <c r="M566" s="313"/>
      <c r="N566" s="313"/>
      <c r="O566" s="313"/>
      <c r="P566" s="313"/>
      <c r="Q566" s="314">
        <v>0</v>
      </c>
      <c r="R566" s="314"/>
      <c r="T566" s="315">
        <v>0</v>
      </c>
      <c r="U566" s="315"/>
      <c r="V566" s="315"/>
      <c r="Y566" s="315">
        <v>7252407.46</v>
      </c>
      <c r="Z566" s="315"/>
      <c r="AA566" s="315"/>
      <c r="AB566" s="315"/>
      <c r="AC566" s="315"/>
      <c r="AD566" s="315"/>
      <c r="AF566" s="314">
        <v>-7252407.46</v>
      </c>
      <c r="AG566" s="314"/>
      <c r="AH566" s="314"/>
      <c r="AI566" s="314"/>
      <c r="AJ566" s="314"/>
      <c r="AK566" s="314"/>
      <c r="AL566" s="314"/>
    </row>
    <row r="567" spans="1:38" ht="11.1" customHeight="1" x14ac:dyDescent="0.25">
      <c r="A567" s="313" t="s">
        <v>861</v>
      </c>
      <c r="B567" s="313"/>
      <c r="C567" s="313"/>
      <c r="J567" s="313" t="s">
        <v>222</v>
      </c>
      <c r="K567" s="313"/>
      <c r="L567" s="313"/>
      <c r="M567" s="313"/>
      <c r="N567" s="313"/>
      <c r="O567" s="313"/>
      <c r="P567" s="313"/>
      <c r="Q567" s="314">
        <v>0</v>
      </c>
      <c r="R567" s="314"/>
      <c r="T567" s="315">
        <v>0</v>
      </c>
      <c r="U567" s="315"/>
      <c r="V567" s="315"/>
      <c r="Y567" s="315">
        <v>7252407.46</v>
      </c>
      <c r="Z567" s="315"/>
      <c r="AA567" s="315"/>
      <c r="AB567" s="315"/>
      <c r="AC567" s="315"/>
      <c r="AD567" s="315"/>
      <c r="AF567" s="314">
        <v>-7252407.46</v>
      </c>
      <c r="AG567" s="314"/>
      <c r="AH567" s="314"/>
      <c r="AI567" s="314"/>
      <c r="AJ567" s="314"/>
      <c r="AK567" s="314"/>
      <c r="AL567" s="314"/>
    </row>
    <row r="568" spans="1:38" ht="11.1" customHeight="1" x14ac:dyDescent="0.25">
      <c r="A568" s="313" t="s">
        <v>862</v>
      </c>
      <c r="B568" s="313"/>
      <c r="C568" s="313"/>
      <c r="K568" s="313" t="s">
        <v>222</v>
      </c>
      <c r="L568" s="313"/>
      <c r="M568" s="313"/>
      <c r="N568" s="313"/>
      <c r="O568" s="313"/>
      <c r="P568" s="313"/>
      <c r="Q568" s="314">
        <v>0</v>
      </c>
      <c r="R568" s="314"/>
      <c r="T568" s="315">
        <v>0</v>
      </c>
      <c r="U568" s="315"/>
      <c r="V568" s="315"/>
      <c r="Y568" s="315">
        <v>7252407.46</v>
      </c>
      <c r="Z568" s="315"/>
      <c r="AA568" s="315"/>
      <c r="AB568" s="315"/>
      <c r="AC568" s="315"/>
      <c r="AD568" s="315"/>
      <c r="AF568" s="314">
        <v>-7252407.46</v>
      </c>
      <c r="AG568" s="314"/>
      <c r="AH568" s="314"/>
      <c r="AI568" s="314"/>
      <c r="AJ568" s="314"/>
      <c r="AK568" s="314"/>
      <c r="AL568" s="314"/>
    </row>
    <row r="569" spans="1:38" ht="11.1" customHeight="1" x14ac:dyDescent="0.25">
      <c r="A569" s="316" t="s">
        <v>863</v>
      </c>
      <c r="B569" s="316"/>
      <c r="C569" s="316"/>
      <c r="M569" s="316" t="s">
        <v>222</v>
      </c>
      <c r="N569" s="316"/>
      <c r="O569" s="316"/>
      <c r="P569" s="316"/>
      <c r="Q569" s="310">
        <v>0</v>
      </c>
      <c r="R569" s="310"/>
      <c r="T569" s="317">
        <v>0</v>
      </c>
      <c r="U569" s="317"/>
      <c r="V569" s="317"/>
      <c r="Y569" s="317">
        <v>7252407.46</v>
      </c>
      <c r="Z569" s="317"/>
      <c r="AA569" s="317"/>
      <c r="AB569" s="317"/>
      <c r="AC569" s="317"/>
      <c r="AD569" s="317"/>
      <c r="AF569" s="310">
        <v>-7252407.46</v>
      </c>
      <c r="AG569" s="310"/>
      <c r="AH569" s="310"/>
      <c r="AI569" s="310"/>
      <c r="AJ569" s="310"/>
      <c r="AK569" s="310"/>
      <c r="AL569" s="310"/>
    </row>
    <row r="570" spans="1:38" ht="11.1" customHeight="1" x14ac:dyDescent="0.25">
      <c r="P570" s="310">
        <v>0</v>
      </c>
      <c r="Q570" s="310"/>
      <c r="R570" s="310"/>
      <c r="T570" s="311">
        <v>560491907.14999998</v>
      </c>
      <c r="U570" s="311"/>
      <c r="V570" s="311"/>
      <c r="X570" s="311">
        <v>560491907.14999998</v>
      </c>
      <c r="Y570" s="311"/>
      <c r="Z570" s="311"/>
      <c r="AA570" s="311"/>
      <c r="AB570" s="311"/>
      <c r="AC570" s="311"/>
      <c r="AD570" s="311"/>
      <c r="AF570" s="310">
        <v>0</v>
      </c>
      <c r="AG570" s="310"/>
      <c r="AH570" s="310"/>
      <c r="AI570" s="310"/>
      <c r="AJ570" s="310"/>
      <c r="AK570" s="310"/>
      <c r="AL570" s="310"/>
    </row>
    <row r="571" spans="1:38" ht="11.85" customHeight="1" x14ac:dyDescent="0.25">
      <c r="A571" s="312"/>
      <c r="B571" s="312"/>
      <c r="C571" s="312"/>
      <c r="D571" s="312"/>
      <c r="E571" s="312"/>
      <c r="F571" s="312"/>
      <c r="G571" s="312"/>
      <c r="H571" s="312"/>
      <c r="I571" s="312"/>
      <c r="J571" s="312"/>
      <c r="K571" s="312"/>
      <c r="L571" s="312"/>
      <c r="M571" s="312"/>
      <c r="N571" s="312"/>
      <c r="O571" s="312"/>
      <c r="P571" s="312"/>
      <c r="Q571" s="312"/>
      <c r="R571" s="312"/>
      <c r="S571" s="312"/>
      <c r="T571" s="312"/>
      <c r="U571" s="312"/>
      <c r="V571" s="312"/>
      <c r="W571" s="312"/>
      <c r="X571" s="312"/>
      <c r="Y571" s="312"/>
      <c r="Z571" s="312"/>
      <c r="AA571" s="312"/>
      <c r="AB571" s="312"/>
      <c r="AC571" s="312"/>
      <c r="AD571" s="312"/>
      <c r="AE571" s="312"/>
      <c r="AF571" s="312"/>
      <c r="AG571" s="312"/>
      <c r="AH571" s="312"/>
      <c r="AI571" s="312"/>
    </row>
  </sheetData>
  <mergeCells count="3407">
    <mergeCell ref="P570:R570"/>
    <mergeCell ref="T570:V570"/>
    <mergeCell ref="X570:AD570"/>
    <mergeCell ref="AF570:AL570"/>
    <mergeCell ref="A571:AI571"/>
    <mergeCell ref="A569:C569"/>
    <mergeCell ref="M569:P569"/>
    <mergeCell ref="Q569:R569"/>
    <mergeCell ref="T569:V569"/>
    <mergeCell ref="Y569:AD569"/>
    <mergeCell ref="AF569:AL569"/>
    <mergeCell ref="A568:C568"/>
    <mergeCell ref="K568:P568"/>
    <mergeCell ref="Q568:R568"/>
    <mergeCell ref="T568:V568"/>
    <mergeCell ref="Y568:AD568"/>
    <mergeCell ref="AF568:AL568"/>
    <mergeCell ref="A567:C567"/>
    <mergeCell ref="J567:P567"/>
    <mergeCell ref="Q567:R567"/>
    <mergeCell ref="T567:V567"/>
    <mergeCell ref="Y567:AD567"/>
    <mergeCell ref="AF567:AL567"/>
    <mergeCell ref="A566:C566"/>
    <mergeCell ref="I566:P566"/>
    <mergeCell ref="Q566:R566"/>
    <mergeCell ref="T566:V566"/>
    <mergeCell ref="Y566:AD566"/>
    <mergeCell ref="AF566:AL566"/>
    <mergeCell ref="A565:C565"/>
    <mergeCell ref="H565:P565"/>
    <mergeCell ref="Q565:R565"/>
    <mergeCell ref="T565:V565"/>
    <mergeCell ref="Y565:AD565"/>
    <mergeCell ref="AF565:AL565"/>
    <mergeCell ref="A564:C564"/>
    <mergeCell ref="H564:P564"/>
    <mergeCell ref="Q564:R564"/>
    <mergeCell ref="T564:V564"/>
    <mergeCell ref="Y564:AD564"/>
    <mergeCell ref="AF564:AL564"/>
    <mergeCell ref="A563:C563"/>
    <mergeCell ref="M563:P563"/>
    <mergeCell ref="Q563:R563"/>
    <mergeCell ref="T563:V563"/>
    <mergeCell ref="Y563:AD563"/>
    <mergeCell ref="AF563:AL563"/>
    <mergeCell ref="A562:C562"/>
    <mergeCell ref="J562:P562"/>
    <mergeCell ref="Q562:R562"/>
    <mergeCell ref="T562:V562"/>
    <mergeCell ref="Y562:AD562"/>
    <mergeCell ref="AF562:AL562"/>
    <mergeCell ref="A561:C561"/>
    <mergeCell ref="M561:P561"/>
    <mergeCell ref="Q561:R561"/>
    <mergeCell ref="T561:V561"/>
    <mergeCell ref="Y561:AD561"/>
    <mergeCell ref="AF561:AL561"/>
    <mergeCell ref="A560:C560"/>
    <mergeCell ref="J560:P560"/>
    <mergeCell ref="Q560:R560"/>
    <mergeCell ref="T560:V560"/>
    <mergeCell ref="Y560:AD560"/>
    <mergeCell ref="AF560:AL560"/>
    <mergeCell ref="A559:C559"/>
    <mergeCell ref="I559:P559"/>
    <mergeCell ref="Q559:R559"/>
    <mergeCell ref="T559:V559"/>
    <mergeCell ref="Y559:AD559"/>
    <mergeCell ref="AF559:AL559"/>
    <mergeCell ref="A558:C558"/>
    <mergeCell ref="H558:P558"/>
    <mergeCell ref="Q558:R558"/>
    <mergeCell ref="T558:V558"/>
    <mergeCell ref="Y558:AD558"/>
    <mergeCell ref="AF558:AL558"/>
    <mergeCell ref="A557:C557"/>
    <mergeCell ref="H557:P557"/>
    <mergeCell ref="Q557:R557"/>
    <mergeCell ref="T557:V557"/>
    <mergeCell ref="Y557:AD557"/>
    <mergeCell ref="AF557:AL557"/>
    <mergeCell ref="A556:C556"/>
    <mergeCell ref="H556:P556"/>
    <mergeCell ref="Q556:R556"/>
    <mergeCell ref="T556:V556"/>
    <mergeCell ref="Y556:AD556"/>
    <mergeCell ref="AF556:AL556"/>
    <mergeCell ref="A555:C555"/>
    <mergeCell ref="M555:P555"/>
    <mergeCell ref="Q555:R555"/>
    <mergeCell ref="T555:V555"/>
    <mergeCell ref="Y555:AD555"/>
    <mergeCell ref="AF555:AL555"/>
    <mergeCell ref="A554:C554"/>
    <mergeCell ref="K554:P554"/>
    <mergeCell ref="Q554:R554"/>
    <mergeCell ref="T554:V554"/>
    <mergeCell ref="Y554:AD554"/>
    <mergeCell ref="AF554:AL554"/>
    <mergeCell ref="A553:C553"/>
    <mergeCell ref="J553:P553"/>
    <mergeCell ref="Q553:R553"/>
    <mergeCell ref="T553:V553"/>
    <mergeCell ref="Y553:AD553"/>
    <mergeCell ref="AF553:AL553"/>
    <mergeCell ref="A552:C552"/>
    <mergeCell ref="I552:P552"/>
    <mergeCell ref="Q552:R552"/>
    <mergeCell ref="T552:V552"/>
    <mergeCell ref="Y552:AD552"/>
    <mergeCell ref="AF552:AL552"/>
    <mergeCell ref="A551:C551"/>
    <mergeCell ref="M551:P551"/>
    <mergeCell ref="Q551:R551"/>
    <mergeCell ref="T551:V551"/>
    <mergeCell ref="Y551:AD551"/>
    <mergeCell ref="AF551:AL551"/>
    <mergeCell ref="A550:C550"/>
    <mergeCell ref="M550:P550"/>
    <mergeCell ref="Q550:R550"/>
    <mergeCell ref="T550:V550"/>
    <mergeCell ref="Y550:AD550"/>
    <mergeCell ref="AF550:AL550"/>
    <mergeCell ref="A549:C549"/>
    <mergeCell ref="K549:P549"/>
    <mergeCell ref="Q549:R549"/>
    <mergeCell ref="T549:V549"/>
    <mergeCell ref="Y549:AD549"/>
    <mergeCell ref="AF549:AL549"/>
    <mergeCell ref="A548:C548"/>
    <mergeCell ref="J548:P548"/>
    <mergeCell ref="Q548:R548"/>
    <mergeCell ref="T548:V548"/>
    <mergeCell ref="Y548:AD548"/>
    <mergeCell ref="AF548:AL548"/>
    <mergeCell ref="A547:C547"/>
    <mergeCell ref="M547:P547"/>
    <mergeCell ref="Q547:R547"/>
    <mergeCell ref="T547:V547"/>
    <mergeCell ref="Y547:AD547"/>
    <mergeCell ref="AF547:AL547"/>
    <mergeCell ref="A546:C546"/>
    <mergeCell ref="M546:P546"/>
    <mergeCell ref="Q546:R546"/>
    <mergeCell ref="T546:V546"/>
    <mergeCell ref="Y546:AD546"/>
    <mergeCell ref="AF546:AL546"/>
    <mergeCell ref="A545:C545"/>
    <mergeCell ref="J545:P545"/>
    <mergeCell ref="Q545:R545"/>
    <mergeCell ref="T545:V545"/>
    <mergeCell ref="Y545:AD545"/>
    <mergeCell ref="AF545:AL545"/>
    <mergeCell ref="A544:C544"/>
    <mergeCell ref="M544:P544"/>
    <mergeCell ref="Q544:R544"/>
    <mergeCell ref="T544:V544"/>
    <mergeCell ref="Y544:AD544"/>
    <mergeCell ref="AF544:AL544"/>
    <mergeCell ref="A543:C543"/>
    <mergeCell ref="J543:P543"/>
    <mergeCell ref="Q543:R543"/>
    <mergeCell ref="T543:V543"/>
    <mergeCell ref="Y543:AD543"/>
    <mergeCell ref="AF543:AL543"/>
    <mergeCell ref="A542:C542"/>
    <mergeCell ref="I542:P542"/>
    <mergeCell ref="Q542:R542"/>
    <mergeCell ref="T542:V542"/>
    <mergeCell ref="Y542:AD542"/>
    <mergeCell ref="AF542:AL542"/>
    <mergeCell ref="A541:C541"/>
    <mergeCell ref="H541:P541"/>
    <mergeCell ref="Q541:R541"/>
    <mergeCell ref="T541:V541"/>
    <mergeCell ref="Y541:AD541"/>
    <mergeCell ref="AF541:AL541"/>
    <mergeCell ref="A540:C540"/>
    <mergeCell ref="M540:P540"/>
    <mergeCell ref="Q540:R540"/>
    <mergeCell ref="T540:V540"/>
    <mergeCell ref="Y540:AD540"/>
    <mergeCell ref="AF540:AL540"/>
    <mergeCell ref="A539:C539"/>
    <mergeCell ref="M539:P539"/>
    <mergeCell ref="Q539:R539"/>
    <mergeCell ref="T539:V539"/>
    <mergeCell ref="Y539:AD539"/>
    <mergeCell ref="AF539:AL539"/>
    <mergeCell ref="A538:C538"/>
    <mergeCell ref="K538:P538"/>
    <mergeCell ref="Q538:R538"/>
    <mergeCell ref="T538:V538"/>
    <mergeCell ref="Y538:AD538"/>
    <mergeCell ref="AF538:AL538"/>
    <mergeCell ref="A537:C537"/>
    <mergeCell ref="J537:P537"/>
    <mergeCell ref="Q537:R537"/>
    <mergeCell ref="T537:V537"/>
    <mergeCell ref="Y537:AD537"/>
    <mergeCell ref="AF537:AL537"/>
    <mergeCell ref="A536:C536"/>
    <mergeCell ref="I536:P536"/>
    <mergeCell ref="Q536:R536"/>
    <mergeCell ref="T536:V536"/>
    <mergeCell ref="Y536:AD536"/>
    <mergeCell ref="AF536:AL536"/>
    <mergeCell ref="A535:C535"/>
    <mergeCell ref="M535:P535"/>
    <mergeCell ref="Q535:R535"/>
    <mergeCell ref="T535:V535"/>
    <mergeCell ref="Y535:AD535"/>
    <mergeCell ref="AF535:AL535"/>
    <mergeCell ref="A534:C534"/>
    <mergeCell ref="M534:P534"/>
    <mergeCell ref="Q534:R534"/>
    <mergeCell ref="T534:V534"/>
    <mergeCell ref="Y534:AD534"/>
    <mergeCell ref="AF534:AL534"/>
    <mergeCell ref="A533:C533"/>
    <mergeCell ref="M533:P533"/>
    <mergeCell ref="Q533:R533"/>
    <mergeCell ref="T533:V533"/>
    <mergeCell ref="Y533:AD533"/>
    <mergeCell ref="AF533:AL533"/>
    <mergeCell ref="A532:C532"/>
    <mergeCell ref="K532:P532"/>
    <mergeCell ref="Q532:R532"/>
    <mergeCell ref="T532:V532"/>
    <mergeCell ref="Y532:AD532"/>
    <mergeCell ref="AF532:AL532"/>
    <mergeCell ref="A531:C531"/>
    <mergeCell ref="J531:P531"/>
    <mergeCell ref="Q531:R531"/>
    <mergeCell ref="T531:V531"/>
    <mergeCell ref="Y531:AD531"/>
    <mergeCell ref="AF531:AL531"/>
    <mergeCell ref="A530:C530"/>
    <mergeCell ref="M530:P530"/>
    <mergeCell ref="Q530:R530"/>
    <mergeCell ref="T530:V530"/>
    <mergeCell ref="Y530:AD530"/>
    <mergeCell ref="AF530:AL530"/>
    <mergeCell ref="A529:C529"/>
    <mergeCell ref="M529:P529"/>
    <mergeCell ref="Q529:R529"/>
    <mergeCell ref="T529:V529"/>
    <mergeCell ref="Y529:AD529"/>
    <mergeCell ref="AF529:AL529"/>
    <mergeCell ref="A528:C528"/>
    <mergeCell ref="J528:P528"/>
    <mergeCell ref="Q528:R528"/>
    <mergeCell ref="T528:V528"/>
    <mergeCell ref="Y528:AD528"/>
    <mergeCell ref="AF528:AL528"/>
    <mergeCell ref="A527:C527"/>
    <mergeCell ref="M527:P527"/>
    <mergeCell ref="Q527:R527"/>
    <mergeCell ref="T527:V527"/>
    <mergeCell ref="Y527:AD527"/>
    <mergeCell ref="AF527:AL527"/>
    <mergeCell ref="A526:C526"/>
    <mergeCell ref="M526:P526"/>
    <mergeCell ref="Q526:R526"/>
    <mergeCell ref="T526:V526"/>
    <mergeCell ref="Y526:AD526"/>
    <mergeCell ref="AF526:AL526"/>
    <mergeCell ref="A525:C525"/>
    <mergeCell ref="J525:P525"/>
    <mergeCell ref="Q525:R525"/>
    <mergeCell ref="T525:V525"/>
    <mergeCell ref="Y525:AD525"/>
    <mergeCell ref="AF525:AL525"/>
    <mergeCell ref="A524:C524"/>
    <mergeCell ref="M524:P524"/>
    <mergeCell ref="Q524:R524"/>
    <mergeCell ref="T524:V524"/>
    <mergeCell ref="Y524:AD524"/>
    <mergeCell ref="AF524:AL524"/>
    <mergeCell ref="A523:C523"/>
    <mergeCell ref="J523:P523"/>
    <mergeCell ref="Q523:R523"/>
    <mergeCell ref="T523:V523"/>
    <mergeCell ref="Y523:AD523"/>
    <mergeCell ref="AF523:AL523"/>
    <mergeCell ref="A522:C522"/>
    <mergeCell ref="I522:P522"/>
    <mergeCell ref="Q522:R522"/>
    <mergeCell ref="T522:V522"/>
    <mergeCell ref="Y522:AD522"/>
    <mergeCell ref="AF522:AL522"/>
    <mergeCell ref="A521:C521"/>
    <mergeCell ref="H521:P521"/>
    <mergeCell ref="Q521:R521"/>
    <mergeCell ref="T521:V521"/>
    <mergeCell ref="Y521:AD521"/>
    <mergeCell ref="AF521:AL521"/>
    <mergeCell ref="A520:C520"/>
    <mergeCell ref="H520:P520"/>
    <mergeCell ref="Q520:R520"/>
    <mergeCell ref="T520:V520"/>
    <mergeCell ref="Y520:AD520"/>
    <mergeCell ref="AF520:AL520"/>
    <mergeCell ref="A519:C519"/>
    <mergeCell ref="M519:P519"/>
    <mergeCell ref="Q519:R519"/>
    <mergeCell ref="T519:V519"/>
    <mergeCell ref="Y519:AD519"/>
    <mergeCell ref="AF519:AL519"/>
    <mergeCell ref="A518:C518"/>
    <mergeCell ref="K518:P518"/>
    <mergeCell ref="Q518:R518"/>
    <mergeCell ref="T518:V518"/>
    <mergeCell ref="Y518:AD518"/>
    <mergeCell ref="AF518:AL518"/>
    <mergeCell ref="A517:C517"/>
    <mergeCell ref="J517:P517"/>
    <mergeCell ref="Q517:R517"/>
    <mergeCell ref="T517:V517"/>
    <mergeCell ref="Y517:AD517"/>
    <mergeCell ref="AF517:AL517"/>
    <mergeCell ref="A516:C516"/>
    <mergeCell ref="I516:P516"/>
    <mergeCell ref="Q516:R516"/>
    <mergeCell ref="T516:V516"/>
    <mergeCell ref="Y516:AD516"/>
    <mergeCell ref="AF516:AL516"/>
    <mergeCell ref="A515:C515"/>
    <mergeCell ref="H515:P515"/>
    <mergeCell ref="Q515:R515"/>
    <mergeCell ref="T515:V515"/>
    <mergeCell ref="Y515:AD515"/>
    <mergeCell ref="AF515:AL515"/>
    <mergeCell ref="A514:C514"/>
    <mergeCell ref="M514:P514"/>
    <mergeCell ref="Q514:R514"/>
    <mergeCell ref="T514:V514"/>
    <mergeCell ref="Y514:AD514"/>
    <mergeCell ref="AF514:AL514"/>
    <mergeCell ref="A513:C513"/>
    <mergeCell ref="M513:P513"/>
    <mergeCell ref="Q513:R513"/>
    <mergeCell ref="T513:V513"/>
    <mergeCell ref="Y513:AD513"/>
    <mergeCell ref="AF513:AL513"/>
    <mergeCell ref="A512:C512"/>
    <mergeCell ref="M512:P512"/>
    <mergeCell ref="Q512:R512"/>
    <mergeCell ref="T512:V512"/>
    <mergeCell ref="Y512:AD512"/>
    <mergeCell ref="AF512:AL512"/>
    <mergeCell ref="A511:C511"/>
    <mergeCell ref="K511:P511"/>
    <mergeCell ref="Q511:R511"/>
    <mergeCell ref="T511:V511"/>
    <mergeCell ref="Y511:AD511"/>
    <mergeCell ref="AF511:AL511"/>
    <mergeCell ref="A510:C510"/>
    <mergeCell ref="J510:P510"/>
    <mergeCell ref="Q510:R510"/>
    <mergeCell ref="T510:V510"/>
    <mergeCell ref="Y510:AD510"/>
    <mergeCell ref="AF510:AL510"/>
    <mergeCell ref="A509:C509"/>
    <mergeCell ref="I509:P509"/>
    <mergeCell ref="Q509:R509"/>
    <mergeCell ref="T509:V509"/>
    <mergeCell ref="Y509:AD509"/>
    <mergeCell ref="AF509:AL509"/>
    <mergeCell ref="A508:C508"/>
    <mergeCell ref="H508:P508"/>
    <mergeCell ref="Q508:R508"/>
    <mergeCell ref="T508:V508"/>
    <mergeCell ref="Y508:AD508"/>
    <mergeCell ref="AF508:AL508"/>
    <mergeCell ref="A507:C507"/>
    <mergeCell ref="M507:P507"/>
    <mergeCell ref="Q507:R507"/>
    <mergeCell ref="T507:V507"/>
    <mergeCell ref="Y507:AD507"/>
    <mergeCell ref="AF507:AL507"/>
    <mergeCell ref="A506:C506"/>
    <mergeCell ref="L506:P506"/>
    <mergeCell ref="Q506:R506"/>
    <mergeCell ref="T506:V506"/>
    <mergeCell ref="Y506:AD506"/>
    <mergeCell ref="AF506:AL506"/>
    <mergeCell ref="A505:C505"/>
    <mergeCell ref="K505:P505"/>
    <mergeCell ref="Q505:R505"/>
    <mergeCell ref="T505:V505"/>
    <mergeCell ref="Y505:AD505"/>
    <mergeCell ref="AF505:AL505"/>
    <mergeCell ref="A504:C504"/>
    <mergeCell ref="M504:P504"/>
    <mergeCell ref="Q504:R504"/>
    <mergeCell ref="T504:V504"/>
    <mergeCell ref="Y504:AD504"/>
    <mergeCell ref="AF504:AL504"/>
    <mergeCell ref="A503:C503"/>
    <mergeCell ref="L503:P503"/>
    <mergeCell ref="Q503:R503"/>
    <mergeCell ref="T503:V503"/>
    <mergeCell ref="Y503:AD503"/>
    <mergeCell ref="AF503:AL503"/>
    <mergeCell ref="A502:C502"/>
    <mergeCell ref="K502:P502"/>
    <mergeCell ref="Q502:R502"/>
    <mergeCell ref="T502:V502"/>
    <mergeCell ref="Y502:AD502"/>
    <mergeCell ref="AF502:AL502"/>
    <mergeCell ref="A501:C501"/>
    <mergeCell ref="J501:P501"/>
    <mergeCell ref="Q501:R501"/>
    <mergeCell ref="T501:V501"/>
    <mergeCell ref="Y501:AD501"/>
    <mergeCell ref="AF501:AL501"/>
    <mergeCell ref="A500:C500"/>
    <mergeCell ref="M500:P500"/>
    <mergeCell ref="Q500:R500"/>
    <mergeCell ref="T500:V500"/>
    <mergeCell ref="Y500:AD500"/>
    <mergeCell ref="AF500:AL500"/>
    <mergeCell ref="A499:C499"/>
    <mergeCell ref="L499:P499"/>
    <mergeCell ref="Q499:R499"/>
    <mergeCell ref="T499:V499"/>
    <mergeCell ref="Y499:AD499"/>
    <mergeCell ref="AF499:AL499"/>
    <mergeCell ref="A498:C498"/>
    <mergeCell ref="M498:P498"/>
    <mergeCell ref="Q498:R498"/>
    <mergeCell ref="T498:V498"/>
    <mergeCell ref="Y498:AD498"/>
    <mergeCell ref="AF498:AL498"/>
    <mergeCell ref="A497:C497"/>
    <mergeCell ref="L497:P497"/>
    <mergeCell ref="Q497:R497"/>
    <mergeCell ref="T497:V497"/>
    <mergeCell ref="Y497:AD497"/>
    <mergeCell ref="AF497:AL497"/>
    <mergeCell ref="A496:C496"/>
    <mergeCell ref="M496:P496"/>
    <mergeCell ref="Q496:R496"/>
    <mergeCell ref="T496:V496"/>
    <mergeCell ref="Y496:AD496"/>
    <mergeCell ref="AF496:AL496"/>
    <mergeCell ref="A495:C495"/>
    <mergeCell ref="L495:P495"/>
    <mergeCell ref="Q495:R495"/>
    <mergeCell ref="T495:V495"/>
    <mergeCell ref="Y495:AD495"/>
    <mergeCell ref="AF495:AL495"/>
    <mergeCell ref="A494:C494"/>
    <mergeCell ref="M494:P494"/>
    <mergeCell ref="Q494:R494"/>
    <mergeCell ref="T494:V494"/>
    <mergeCell ref="Y494:AD494"/>
    <mergeCell ref="AF494:AL494"/>
    <mergeCell ref="A493:C493"/>
    <mergeCell ref="L493:P493"/>
    <mergeCell ref="Q493:R493"/>
    <mergeCell ref="T493:V493"/>
    <mergeCell ref="Y493:AD493"/>
    <mergeCell ref="AF493:AL493"/>
    <mergeCell ref="A492:C492"/>
    <mergeCell ref="M492:P492"/>
    <mergeCell ref="Q492:R492"/>
    <mergeCell ref="T492:V492"/>
    <mergeCell ref="Y492:AD492"/>
    <mergeCell ref="AF492:AL492"/>
    <mergeCell ref="A491:C491"/>
    <mergeCell ref="L491:P491"/>
    <mergeCell ref="Q491:R491"/>
    <mergeCell ref="T491:V491"/>
    <mergeCell ref="Y491:AD491"/>
    <mergeCell ref="AF491:AL491"/>
    <mergeCell ref="A490:C490"/>
    <mergeCell ref="K490:P490"/>
    <mergeCell ref="Q490:R490"/>
    <mergeCell ref="T490:V490"/>
    <mergeCell ref="Y490:AD490"/>
    <mergeCell ref="AF490:AL490"/>
    <mergeCell ref="A489:C489"/>
    <mergeCell ref="J489:P489"/>
    <mergeCell ref="Q489:R489"/>
    <mergeCell ref="T489:V489"/>
    <mergeCell ref="Y489:AD489"/>
    <mergeCell ref="AF489:AL489"/>
    <mergeCell ref="A488:C488"/>
    <mergeCell ref="M488:P488"/>
    <mergeCell ref="Q488:R488"/>
    <mergeCell ref="T488:V488"/>
    <mergeCell ref="Y488:AD488"/>
    <mergeCell ref="AF488:AL488"/>
    <mergeCell ref="A487:C487"/>
    <mergeCell ref="L487:P487"/>
    <mergeCell ref="Q487:R487"/>
    <mergeCell ref="T487:V487"/>
    <mergeCell ref="Y487:AD487"/>
    <mergeCell ref="AF487:AL487"/>
    <mergeCell ref="A486:C486"/>
    <mergeCell ref="K486:P486"/>
    <mergeCell ref="Q486:R486"/>
    <mergeCell ref="T486:V486"/>
    <mergeCell ref="Y486:AD486"/>
    <mergeCell ref="AF486:AL486"/>
    <mergeCell ref="A485:C485"/>
    <mergeCell ref="J485:P485"/>
    <mergeCell ref="Q485:R485"/>
    <mergeCell ref="T485:V485"/>
    <mergeCell ref="Y485:AD485"/>
    <mergeCell ref="AF485:AL485"/>
    <mergeCell ref="A484:C484"/>
    <mergeCell ref="M484:P484"/>
    <mergeCell ref="Q484:R484"/>
    <mergeCell ref="T484:V484"/>
    <mergeCell ref="Y484:AD484"/>
    <mergeCell ref="AF484:AL484"/>
    <mergeCell ref="A483:C483"/>
    <mergeCell ref="L483:P483"/>
    <mergeCell ref="Q483:R483"/>
    <mergeCell ref="T483:V483"/>
    <mergeCell ref="Y483:AD483"/>
    <mergeCell ref="AF483:AL483"/>
    <mergeCell ref="A482:C482"/>
    <mergeCell ref="K482:P482"/>
    <mergeCell ref="Q482:R482"/>
    <mergeCell ref="T482:V482"/>
    <mergeCell ref="Y482:AD482"/>
    <mergeCell ref="AF482:AL482"/>
    <mergeCell ref="A481:C481"/>
    <mergeCell ref="J481:P481"/>
    <mergeCell ref="Q481:R481"/>
    <mergeCell ref="T481:V481"/>
    <mergeCell ref="Y481:AD481"/>
    <mergeCell ref="AF481:AL481"/>
    <mergeCell ref="A480:C480"/>
    <mergeCell ref="M480:P480"/>
    <mergeCell ref="Q480:R480"/>
    <mergeCell ref="T480:V480"/>
    <mergeCell ref="Y480:AD480"/>
    <mergeCell ref="AF480:AL480"/>
    <mergeCell ref="A479:C479"/>
    <mergeCell ref="M479:P479"/>
    <mergeCell ref="Q479:R479"/>
    <mergeCell ref="T479:V479"/>
    <mergeCell ref="Y479:AD479"/>
    <mergeCell ref="AF479:AL479"/>
    <mergeCell ref="A478:C478"/>
    <mergeCell ref="M478:P478"/>
    <mergeCell ref="Q478:R478"/>
    <mergeCell ref="T478:V478"/>
    <mergeCell ref="Y478:AD478"/>
    <mergeCell ref="AF478:AL478"/>
    <mergeCell ref="A477:C477"/>
    <mergeCell ref="M477:P477"/>
    <mergeCell ref="Q477:R477"/>
    <mergeCell ref="T477:V477"/>
    <mergeCell ref="Y477:AD477"/>
    <mergeCell ref="AF477:AL477"/>
    <mergeCell ref="A476:C476"/>
    <mergeCell ref="L476:P476"/>
    <mergeCell ref="Q476:R476"/>
    <mergeCell ref="T476:V476"/>
    <mergeCell ref="Y476:AD476"/>
    <mergeCell ref="AF476:AL476"/>
    <mergeCell ref="A475:C475"/>
    <mergeCell ref="K475:P475"/>
    <mergeCell ref="Q475:R475"/>
    <mergeCell ref="T475:V475"/>
    <mergeCell ref="Y475:AD475"/>
    <mergeCell ref="AF475:AL475"/>
    <mergeCell ref="A474:C474"/>
    <mergeCell ref="M474:P474"/>
    <mergeCell ref="Q474:R474"/>
    <mergeCell ref="T474:V474"/>
    <mergeCell ref="Y474:AD474"/>
    <mergeCell ref="AF474:AL474"/>
    <mergeCell ref="A473:C473"/>
    <mergeCell ref="K473:P473"/>
    <mergeCell ref="Q473:R473"/>
    <mergeCell ref="T473:V473"/>
    <mergeCell ref="Y473:AD473"/>
    <mergeCell ref="AF473:AL473"/>
    <mergeCell ref="A472:C472"/>
    <mergeCell ref="J472:P472"/>
    <mergeCell ref="Q472:R472"/>
    <mergeCell ref="T472:V472"/>
    <mergeCell ref="Y472:AD472"/>
    <mergeCell ref="AF472:AL472"/>
    <mergeCell ref="A471:C471"/>
    <mergeCell ref="M471:P471"/>
    <mergeCell ref="Q471:R471"/>
    <mergeCell ref="T471:V471"/>
    <mergeCell ref="Y471:AD471"/>
    <mergeCell ref="AF471:AL471"/>
    <mergeCell ref="A470:C470"/>
    <mergeCell ref="L470:P470"/>
    <mergeCell ref="Q470:R470"/>
    <mergeCell ref="T470:V470"/>
    <mergeCell ref="Y470:AD470"/>
    <mergeCell ref="AF470:AL470"/>
    <mergeCell ref="A469:C469"/>
    <mergeCell ref="K469:P469"/>
    <mergeCell ref="Q469:R469"/>
    <mergeCell ref="T469:V469"/>
    <mergeCell ref="Y469:AD469"/>
    <mergeCell ref="AF469:AL469"/>
    <mergeCell ref="A468:C468"/>
    <mergeCell ref="J468:P468"/>
    <mergeCell ref="Q468:R468"/>
    <mergeCell ref="T468:V468"/>
    <mergeCell ref="Y468:AD468"/>
    <mergeCell ref="AF468:AL468"/>
    <mergeCell ref="A467:C467"/>
    <mergeCell ref="M467:P467"/>
    <mergeCell ref="Q467:R467"/>
    <mergeCell ref="T467:V467"/>
    <mergeCell ref="Y467:AD467"/>
    <mergeCell ref="AF467:AL467"/>
    <mergeCell ref="A466:C466"/>
    <mergeCell ref="M466:P466"/>
    <mergeCell ref="Q466:R466"/>
    <mergeCell ref="T466:V466"/>
    <mergeCell ref="Y466:AD466"/>
    <mergeCell ref="AF466:AL466"/>
    <mergeCell ref="A465:C465"/>
    <mergeCell ref="M465:P465"/>
    <mergeCell ref="Q465:R465"/>
    <mergeCell ref="T465:V465"/>
    <mergeCell ref="Y465:AD465"/>
    <mergeCell ref="AF465:AL465"/>
    <mergeCell ref="A464:C464"/>
    <mergeCell ref="M464:P464"/>
    <mergeCell ref="Q464:R464"/>
    <mergeCell ref="T464:V464"/>
    <mergeCell ref="Y464:AD464"/>
    <mergeCell ref="AF464:AL464"/>
    <mergeCell ref="A463:C463"/>
    <mergeCell ref="M463:P463"/>
    <mergeCell ref="Q463:R463"/>
    <mergeCell ref="T463:V463"/>
    <mergeCell ref="Y463:AD463"/>
    <mergeCell ref="AF463:AL463"/>
    <mergeCell ref="A462:C462"/>
    <mergeCell ref="M462:P462"/>
    <mergeCell ref="Q462:R462"/>
    <mergeCell ref="T462:V462"/>
    <mergeCell ref="Y462:AD462"/>
    <mergeCell ref="AF462:AL462"/>
    <mergeCell ref="A461:C461"/>
    <mergeCell ref="M461:P461"/>
    <mergeCell ref="Q461:R461"/>
    <mergeCell ref="T461:V461"/>
    <mergeCell ref="Y461:AD461"/>
    <mergeCell ref="AF461:AL461"/>
    <mergeCell ref="A460:C460"/>
    <mergeCell ref="M460:P460"/>
    <mergeCell ref="Q460:R460"/>
    <mergeCell ref="T460:V460"/>
    <mergeCell ref="Y460:AD460"/>
    <mergeCell ref="AF460:AL460"/>
    <mergeCell ref="A459:C459"/>
    <mergeCell ref="M459:P459"/>
    <mergeCell ref="Q459:R459"/>
    <mergeCell ref="T459:V459"/>
    <mergeCell ref="Y459:AD459"/>
    <mergeCell ref="AF459:AL459"/>
    <mergeCell ref="A458:C458"/>
    <mergeCell ref="M458:P458"/>
    <mergeCell ref="Q458:R458"/>
    <mergeCell ref="T458:V458"/>
    <mergeCell ref="Y458:AD458"/>
    <mergeCell ref="AF458:AL458"/>
    <mergeCell ref="A457:C457"/>
    <mergeCell ref="M457:P457"/>
    <mergeCell ref="Q457:R457"/>
    <mergeCell ref="T457:V457"/>
    <mergeCell ref="Y457:AD457"/>
    <mergeCell ref="AF457:AL457"/>
    <mergeCell ref="A456:C456"/>
    <mergeCell ref="M456:P456"/>
    <mergeCell ref="Q456:R456"/>
    <mergeCell ref="T456:V456"/>
    <mergeCell ref="Y456:AD456"/>
    <mergeCell ref="AF456:AL456"/>
    <mergeCell ref="A455:C455"/>
    <mergeCell ref="M455:P455"/>
    <mergeCell ref="Q455:R455"/>
    <mergeCell ref="T455:V455"/>
    <mergeCell ref="Y455:AD455"/>
    <mergeCell ref="AF455:AL455"/>
    <mergeCell ref="A454:C454"/>
    <mergeCell ref="M454:P454"/>
    <mergeCell ref="Q454:R454"/>
    <mergeCell ref="T454:V454"/>
    <mergeCell ref="Y454:AD454"/>
    <mergeCell ref="AF454:AL454"/>
    <mergeCell ref="A453:C453"/>
    <mergeCell ref="M453:P453"/>
    <mergeCell ref="Q453:R453"/>
    <mergeCell ref="T453:V453"/>
    <mergeCell ref="Y453:AD453"/>
    <mergeCell ref="AF453:AL453"/>
    <mergeCell ref="A452:C452"/>
    <mergeCell ref="M452:P452"/>
    <mergeCell ref="Q452:R452"/>
    <mergeCell ref="T452:V452"/>
    <mergeCell ref="Y452:AD452"/>
    <mergeCell ref="AF452:AL452"/>
    <mergeCell ref="A451:C451"/>
    <mergeCell ref="M451:P451"/>
    <mergeCell ref="Q451:R451"/>
    <mergeCell ref="T451:V451"/>
    <mergeCell ref="Y451:AD451"/>
    <mergeCell ref="AF451:AL451"/>
    <mergeCell ref="A450:C450"/>
    <mergeCell ref="M450:P450"/>
    <mergeCell ref="Q450:R450"/>
    <mergeCell ref="T450:V450"/>
    <mergeCell ref="Y450:AD450"/>
    <mergeCell ref="AF450:AL450"/>
    <mergeCell ref="A449:C449"/>
    <mergeCell ref="M449:P449"/>
    <mergeCell ref="Q449:R449"/>
    <mergeCell ref="T449:V449"/>
    <mergeCell ref="Y449:AD449"/>
    <mergeCell ref="AF449:AL449"/>
    <mergeCell ref="A448:C448"/>
    <mergeCell ref="M448:P448"/>
    <mergeCell ref="Q448:R448"/>
    <mergeCell ref="T448:V448"/>
    <mergeCell ref="Y448:AD448"/>
    <mergeCell ref="AF448:AL448"/>
    <mergeCell ref="A447:C447"/>
    <mergeCell ref="M447:P447"/>
    <mergeCell ref="Q447:R447"/>
    <mergeCell ref="T447:V447"/>
    <mergeCell ref="Y447:AD447"/>
    <mergeCell ref="AF447:AL447"/>
    <mergeCell ref="A446:C446"/>
    <mergeCell ref="M446:P446"/>
    <mergeCell ref="Q446:R446"/>
    <mergeCell ref="T446:V446"/>
    <mergeCell ref="Y446:AD446"/>
    <mergeCell ref="AF446:AL446"/>
    <mergeCell ref="A445:C445"/>
    <mergeCell ref="M445:P445"/>
    <mergeCell ref="Q445:R445"/>
    <mergeCell ref="T445:V445"/>
    <mergeCell ref="Y445:AD445"/>
    <mergeCell ref="AF445:AL445"/>
    <mergeCell ref="A444:C444"/>
    <mergeCell ref="M444:P444"/>
    <mergeCell ref="Q444:R444"/>
    <mergeCell ref="T444:V444"/>
    <mergeCell ref="Y444:AD444"/>
    <mergeCell ref="AF444:AL444"/>
    <mergeCell ref="A443:C443"/>
    <mergeCell ref="L443:P443"/>
    <mergeCell ref="Q443:R443"/>
    <mergeCell ref="T443:V443"/>
    <mergeCell ref="Y443:AD443"/>
    <mergeCell ref="AF443:AL443"/>
    <mergeCell ref="A442:C442"/>
    <mergeCell ref="K442:P442"/>
    <mergeCell ref="Q442:R442"/>
    <mergeCell ref="T442:V442"/>
    <mergeCell ref="Y442:AD442"/>
    <mergeCell ref="AF442:AL442"/>
    <mergeCell ref="A441:C441"/>
    <mergeCell ref="J441:P441"/>
    <mergeCell ref="Q441:R441"/>
    <mergeCell ref="T441:V441"/>
    <mergeCell ref="Y441:AD441"/>
    <mergeCell ref="AF441:AL441"/>
    <mergeCell ref="A440:C440"/>
    <mergeCell ref="M440:P440"/>
    <mergeCell ref="Q440:R440"/>
    <mergeCell ref="T440:V440"/>
    <mergeCell ref="Y440:AD440"/>
    <mergeCell ref="AF440:AL440"/>
    <mergeCell ref="A439:C439"/>
    <mergeCell ref="M439:P439"/>
    <mergeCell ref="Q439:R439"/>
    <mergeCell ref="T439:V439"/>
    <mergeCell ref="Y439:AD439"/>
    <mergeCell ref="AF439:AL439"/>
    <mergeCell ref="A438:C438"/>
    <mergeCell ref="M438:P438"/>
    <mergeCell ref="Q438:R438"/>
    <mergeCell ref="T438:V438"/>
    <mergeCell ref="Y438:AD438"/>
    <mergeCell ref="AF438:AL438"/>
    <mergeCell ref="A437:C437"/>
    <mergeCell ref="M437:P437"/>
    <mergeCell ref="Q437:R437"/>
    <mergeCell ref="T437:V437"/>
    <mergeCell ref="Y437:AD437"/>
    <mergeCell ref="AF437:AL437"/>
    <mergeCell ref="A436:C436"/>
    <mergeCell ref="M436:P436"/>
    <mergeCell ref="Q436:R436"/>
    <mergeCell ref="T436:V436"/>
    <mergeCell ref="Y436:AD436"/>
    <mergeCell ref="AF436:AL436"/>
    <mergeCell ref="A435:C435"/>
    <mergeCell ref="M435:P435"/>
    <mergeCell ref="Q435:R435"/>
    <mergeCell ref="T435:V435"/>
    <mergeCell ref="Y435:AD435"/>
    <mergeCell ref="AF435:AL435"/>
    <mergeCell ref="A434:C434"/>
    <mergeCell ref="M434:P434"/>
    <mergeCell ref="Q434:R434"/>
    <mergeCell ref="T434:V434"/>
    <mergeCell ref="Y434:AD434"/>
    <mergeCell ref="AF434:AL434"/>
    <mergeCell ref="A433:C433"/>
    <mergeCell ref="L433:P433"/>
    <mergeCell ref="Q433:R433"/>
    <mergeCell ref="T433:V433"/>
    <mergeCell ref="Y433:AD433"/>
    <mergeCell ref="AF433:AL433"/>
    <mergeCell ref="A432:C432"/>
    <mergeCell ref="K432:P432"/>
    <mergeCell ref="Q432:R432"/>
    <mergeCell ref="T432:V432"/>
    <mergeCell ref="Y432:AD432"/>
    <mergeCell ref="AF432:AL432"/>
    <mergeCell ref="A431:C431"/>
    <mergeCell ref="J431:P431"/>
    <mergeCell ref="Q431:R431"/>
    <mergeCell ref="T431:V431"/>
    <mergeCell ref="Y431:AD431"/>
    <mergeCell ref="AF431:AL431"/>
    <mergeCell ref="A430:C430"/>
    <mergeCell ref="M430:P430"/>
    <mergeCell ref="Q430:R430"/>
    <mergeCell ref="T430:V430"/>
    <mergeCell ref="Y430:AD430"/>
    <mergeCell ref="AF430:AL430"/>
    <mergeCell ref="A429:C429"/>
    <mergeCell ref="L429:P429"/>
    <mergeCell ref="Q429:R429"/>
    <mergeCell ref="T429:V429"/>
    <mergeCell ref="Y429:AD429"/>
    <mergeCell ref="AF429:AL429"/>
    <mergeCell ref="A428:C428"/>
    <mergeCell ref="K428:P428"/>
    <mergeCell ref="Q428:R428"/>
    <mergeCell ref="T428:V428"/>
    <mergeCell ref="Y428:AD428"/>
    <mergeCell ref="AF428:AL428"/>
    <mergeCell ref="A427:C427"/>
    <mergeCell ref="M427:P427"/>
    <mergeCell ref="Q427:R427"/>
    <mergeCell ref="T427:V427"/>
    <mergeCell ref="Y427:AD427"/>
    <mergeCell ref="AF427:AL427"/>
    <mergeCell ref="A426:C426"/>
    <mergeCell ref="M426:P426"/>
    <mergeCell ref="Q426:R426"/>
    <mergeCell ref="T426:V426"/>
    <mergeCell ref="Y426:AD426"/>
    <mergeCell ref="AF426:AL426"/>
    <mergeCell ref="A425:C425"/>
    <mergeCell ref="L425:P425"/>
    <mergeCell ref="Q425:R425"/>
    <mergeCell ref="T425:V425"/>
    <mergeCell ref="Y425:AD425"/>
    <mergeCell ref="AF425:AL425"/>
    <mergeCell ref="A424:C424"/>
    <mergeCell ref="M424:P424"/>
    <mergeCell ref="Q424:R424"/>
    <mergeCell ref="T424:V424"/>
    <mergeCell ref="Y424:AD424"/>
    <mergeCell ref="AF424:AL424"/>
    <mergeCell ref="A423:C423"/>
    <mergeCell ref="M423:P423"/>
    <mergeCell ref="Q423:R423"/>
    <mergeCell ref="T423:V423"/>
    <mergeCell ref="Y423:AD423"/>
    <mergeCell ref="AF423:AL423"/>
    <mergeCell ref="A422:C422"/>
    <mergeCell ref="M422:P422"/>
    <mergeCell ref="Q422:R422"/>
    <mergeCell ref="T422:V422"/>
    <mergeCell ref="Y422:AD422"/>
    <mergeCell ref="AF422:AL422"/>
    <mergeCell ref="A421:C421"/>
    <mergeCell ref="M421:P421"/>
    <mergeCell ref="Q421:R421"/>
    <mergeCell ref="T421:V421"/>
    <mergeCell ref="Y421:AD421"/>
    <mergeCell ref="AF421:AL421"/>
    <mergeCell ref="A420:C420"/>
    <mergeCell ref="M420:P420"/>
    <mergeCell ref="Q420:R420"/>
    <mergeCell ref="T420:V420"/>
    <mergeCell ref="Y420:AD420"/>
    <mergeCell ref="AF420:AL420"/>
    <mergeCell ref="A419:C419"/>
    <mergeCell ref="M419:P419"/>
    <mergeCell ref="Q419:R419"/>
    <mergeCell ref="T419:V419"/>
    <mergeCell ref="Y419:AD419"/>
    <mergeCell ref="AF419:AL419"/>
    <mergeCell ref="A418:C418"/>
    <mergeCell ref="M418:P418"/>
    <mergeCell ref="Q418:R418"/>
    <mergeCell ref="T418:V418"/>
    <mergeCell ref="Y418:AD418"/>
    <mergeCell ref="AF418:AL418"/>
    <mergeCell ref="A417:C417"/>
    <mergeCell ref="M417:P417"/>
    <mergeCell ref="Q417:R417"/>
    <mergeCell ref="T417:V417"/>
    <mergeCell ref="Y417:AD417"/>
    <mergeCell ref="AF417:AL417"/>
    <mergeCell ref="A416:C416"/>
    <mergeCell ref="M416:P416"/>
    <mergeCell ref="Q416:R416"/>
    <mergeCell ref="T416:V416"/>
    <mergeCell ref="Y416:AD416"/>
    <mergeCell ref="AF416:AL416"/>
    <mergeCell ref="A415:C415"/>
    <mergeCell ref="L415:P415"/>
    <mergeCell ref="Q415:R415"/>
    <mergeCell ref="T415:V415"/>
    <mergeCell ref="Y415:AD415"/>
    <mergeCell ref="AF415:AL415"/>
    <mergeCell ref="A414:C414"/>
    <mergeCell ref="M414:P414"/>
    <mergeCell ref="Q414:R414"/>
    <mergeCell ref="T414:V414"/>
    <mergeCell ref="Y414:AD414"/>
    <mergeCell ref="AF414:AL414"/>
    <mergeCell ref="A413:C413"/>
    <mergeCell ref="M413:P413"/>
    <mergeCell ref="Q413:R413"/>
    <mergeCell ref="T413:V413"/>
    <mergeCell ref="Y413:AD413"/>
    <mergeCell ref="AF413:AL413"/>
    <mergeCell ref="A412:C412"/>
    <mergeCell ref="M412:P412"/>
    <mergeCell ref="Q412:R412"/>
    <mergeCell ref="T412:V412"/>
    <mergeCell ref="Y412:AD412"/>
    <mergeCell ref="AF412:AL412"/>
    <mergeCell ref="A411:C411"/>
    <mergeCell ref="M411:P411"/>
    <mergeCell ref="Q411:R411"/>
    <mergeCell ref="T411:V411"/>
    <mergeCell ref="Y411:AD411"/>
    <mergeCell ref="AF411:AL411"/>
    <mergeCell ref="A410:C410"/>
    <mergeCell ref="M410:P410"/>
    <mergeCell ref="Q410:R410"/>
    <mergeCell ref="T410:V410"/>
    <mergeCell ref="Y410:AD410"/>
    <mergeCell ref="AF410:AL410"/>
    <mergeCell ref="A409:C409"/>
    <mergeCell ref="M409:P409"/>
    <mergeCell ref="Q409:R409"/>
    <mergeCell ref="T409:V409"/>
    <mergeCell ref="Y409:AD409"/>
    <mergeCell ref="AF409:AL409"/>
    <mergeCell ref="A408:C408"/>
    <mergeCell ref="M408:P408"/>
    <mergeCell ref="Q408:R408"/>
    <mergeCell ref="T408:V408"/>
    <mergeCell ref="Y408:AD408"/>
    <mergeCell ref="AF408:AL408"/>
    <mergeCell ref="A407:C407"/>
    <mergeCell ref="M407:P407"/>
    <mergeCell ref="Q407:R407"/>
    <mergeCell ref="T407:V407"/>
    <mergeCell ref="Y407:AD407"/>
    <mergeCell ref="AF407:AL407"/>
    <mergeCell ref="A406:C406"/>
    <mergeCell ref="M406:P406"/>
    <mergeCell ref="Q406:R406"/>
    <mergeCell ref="T406:V406"/>
    <mergeCell ref="Y406:AD406"/>
    <mergeCell ref="AF406:AL406"/>
    <mergeCell ref="A405:C405"/>
    <mergeCell ref="M405:P405"/>
    <mergeCell ref="Q405:R405"/>
    <mergeCell ref="T405:V405"/>
    <mergeCell ref="Y405:AD405"/>
    <mergeCell ref="AF405:AL405"/>
    <mergeCell ref="A404:C404"/>
    <mergeCell ref="M404:P404"/>
    <mergeCell ref="Q404:R404"/>
    <mergeCell ref="T404:V404"/>
    <mergeCell ref="Y404:AD404"/>
    <mergeCell ref="AF404:AL404"/>
    <mergeCell ref="A403:C403"/>
    <mergeCell ref="M403:P403"/>
    <mergeCell ref="Q403:R403"/>
    <mergeCell ref="T403:V403"/>
    <mergeCell ref="Y403:AD403"/>
    <mergeCell ref="AF403:AL403"/>
    <mergeCell ref="A402:C402"/>
    <mergeCell ref="M402:P402"/>
    <mergeCell ref="Q402:R402"/>
    <mergeCell ref="T402:V402"/>
    <mergeCell ref="Y402:AD402"/>
    <mergeCell ref="AF402:AL402"/>
    <mergeCell ref="A401:C401"/>
    <mergeCell ref="L401:P401"/>
    <mergeCell ref="Q401:R401"/>
    <mergeCell ref="T401:V401"/>
    <mergeCell ref="Y401:AD401"/>
    <mergeCell ref="AF401:AL401"/>
    <mergeCell ref="A400:C400"/>
    <mergeCell ref="K400:P400"/>
    <mergeCell ref="Q400:R400"/>
    <mergeCell ref="T400:V400"/>
    <mergeCell ref="Y400:AD400"/>
    <mergeCell ref="AF400:AL400"/>
    <mergeCell ref="A399:C399"/>
    <mergeCell ref="J399:P399"/>
    <mergeCell ref="Q399:R399"/>
    <mergeCell ref="T399:V399"/>
    <mergeCell ref="Y399:AD399"/>
    <mergeCell ref="AF399:AL399"/>
    <mergeCell ref="A398:C398"/>
    <mergeCell ref="M398:P398"/>
    <mergeCell ref="Q398:R398"/>
    <mergeCell ref="T398:V398"/>
    <mergeCell ref="Y398:AD398"/>
    <mergeCell ref="AF398:AL398"/>
    <mergeCell ref="A397:C397"/>
    <mergeCell ref="M397:P397"/>
    <mergeCell ref="Q397:R397"/>
    <mergeCell ref="T397:V397"/>
    <mergeCell ref="Y397:AD397"/>
    <mergeCell ref="AF397:AL397"/>
    <mergeCell ref="A396:C396"/>
    <mergeCell ref="L396:P396"/>
    <mergeCell ref="Q396:R396"/>
    <mergeCell ref="T396:V396"/>
    <mergeCell ref="Y396:AD396"/>
    <mergeCell ref="AF396:AL396"/>
    <mergeCell ref="A395:C395"/>
    <mergeCell ref="M395:P395"/>
    <mergeCell ref="Q395:R395"/>
    <mergeCell ref="T395:V395"/>
    <mergeCell ref="Y395:AD395"/>
    <mergeCell ref="AF395:AL395"/>
    <mergeCell ref="A394:C394"/>
    <mergeCell ref="L394:P394"/>
    <mergeCell ref="Q394:R394"/>
    <mergeCell ref="T394:V394"/>
    <mergeCell ref="Y394:AD394"/>
    <mergeCell ref="AF394:AL394"/>
    <mergeCell ref="A393:C393"/>
    <mergeCell ref="M393:P393"/>
    <mergeCell ref="Q393:R393"/>
    <mergeCell ref="T393:V393"/>
    <mergeCell ref="Y393:AD393"/>
    <mergeCell ref="AF393:AL393"/>
    <mergeCell ref="A392:C392"/>
    <mergeCell ref="M392:P392"/>
    <mergeCell ref="Q392:R392"/>
    <mergeCell ref="T392:V392"/>
    <mergeCell ref="Y392:AD392"/>
    <mergeCell ref="AF392:AL392"/>
    <mergeCell ref="A391:C391"/>
    <mergeCell ref="L391:P391"/>
    <mergeCell ref="Q391:R391"/>
    <mergeCell ref="T391:V391"/>
    <mergeCell ref="Y391:AD391"/>
    <mergeCell ref="AF391:AL391"/>
    <mergeCell ref="A390:C390"/>
    <mergeCell ref="M390:P390"/>
    <mergeCell ref="Q390:R390"/>
    <mergeCell ref="T390:V390"/>
    <mergeCell ref="Y390:AD390"/>
    <mergeCell ref="AF390:AL390"/>
    <mergeCell ref="A389:C389"/>
    <mergeCell ref="M389:P389"/>
    <mergeCell ref="Q389:R389"/>
    <mergeCell ref="T389:V389"/>
    <mergeCell ref="Y389:AD389"/>
    <mergeCell ref="AF389:AL389"/>
    <mergeCell ref="A388:C388"/>
    <mergeCell ref="L388:P388"/>
    <mergeCell ref="Q388:R388"/>
    <mergeCell ref="T388:V388"/>
    <mergeCell ref="Y388:AD388"/>
    <mergeCell ref="AF388:AL388"/>
    <mergeCell ref="A387:C387"/>
    <mergeCell ref="K387:P387"/>
    <mergeCell ref="Q387:R387"/>
    <mergeCell ref="T387:V387"/>
    <mergeCell ref="Y387:AD387"/>
    <mergeCell ref="AF387:AL387"/>
    <mergeCell ref="A386:C386"/>
    <mergeCell ref="M386:P386"/>
    <mergeCell ref="Q386:R386"/>
    <mergeCell ref="T386:V386"/>
    <mergeCell ref="Y386:AD386"/>
    <mergeCell ref="AF386:AL386"/>
    <mergeCell ref="A385:C385"/>
    <mergeCell ref="L385:P385"/>
    <mergeCell ref="Q385:R385"/>
    <mergeCell ref="T385:V385"/>
    <mergeCell ref="Y385:AD385"/>
    <mergeCell ref="AF385:AL385"/>
    <mergeCell ref="A384:C384"/>
    <mergeCell ref="M384:P384"/>
    <mergeCell ref="Q384:R384"/>
    <mergeCell ref="T384:V384"/>
    <mergeCell ref="Y384:AD384"/>
    <mergeCell ref="AF384:AL384"/>
    <mergeCell ref="A383:C383"/>
    <mergeCell ref="L383:P383"/>
    <mergeCell ref="Q383:R383"/>
    <mergeCell ref="T383:V383"/>
    <mergeCell ref="Y383:AD383"/>
    <mergeCell ref="AF383:AL383"/>
    <mergeCell ref="A382:C382"/>
    <mergeCell ref="M382:P382"/>
    <mergeCell ref="Q382:R382"/>
    <mergeCell ref="T382:V382"/>
    <mergeCell ref="Y382:AD382"/>
    <mergeCell ref="AF382:AL382"/>
    <mergeCell ref="A381:C381"/>
    <mergeCell ref="M381:P381"/>
    <mergeCell ref="Q381:R381"/>
    <mergeCell ref="T381:V381"/>
    <mergeCell ref="Y381:AD381"/>
    <mergeCell ref="AF381:AL381"/>
    <mergeCell ref="A380:C380"/>
    <mergeCell ref="L380:P380"/>
    <mergeCell ref="Q380:R380"/>
    <mergeCell ref="T380:V380"/>
    <mergeCell ref="Y380:AD380"/>
    <mergeCell ref="AF380:AL380"/>
    <mergeCell ref="A379:C379"/>
    <mergeCell ref="M379:P379"/>
    <mergeCell ref="Q379:R379"/>
    <mergeCell ref="T379:V379"/>
    <mergeCell ref="Y379:AD379"/>
    <mergeCell ref="AF379:AL379"/>
    <mergeCell ref="A378:C378"/>
    <mergeCell ref="M378:P378"/>
    <mergeCell ref="Q378:R378"/>
    <mergeCell ref="T378:V378"/>
    <mergeCell ref="Y378:AD378"/>
    <mergeCell ref="AF378:AL378"/>
    <mergeCell ref="A377:C377"/>
    <mergeCell ref="L377:P377"/>
    <mergeCell ref="Q377:R377"/>
    <mergeCell ref="T377:V377"/>
    <mergeCell ref="Y377:AD377"/>
    <mergeCell ref="AF377:AL377"/>
    <mergeCell ref="A376:C376"/>
    <mergeCell ref="K376:P376"/>
    <mergeCell ref="Q376:R376"/>
    <mergeCell ref="T376:V376"/>
    <mergeCell ref="Y376:AD376"/>
    <mergeCell ref="AF376:AL376"/>
    <mergeCell ref="A375:C375"/>
    <mergeCell ref="M375:P375"/>
    <mergeCell ref="Q375:R375"/>
    <mergeCell ref="T375:V375"/>
    <mergeCell ref="Y375:AD375"/>
    <mergeCell ref="AF375:AL375"/>
    <mergeCell ref="A374:C374"/>
    <mergeCell ref="M374:P374"/>
    <mergeCell ref="Q374:R374"/>
    <mergeCell ref="T374:V374"/>
    <mergeCell ref="Y374:AD374"/>
    <mergeCell ref="AF374:AL374"/>
    <mergeCell ref="A373:C373"/>
    <mergeCell ref="M373:P373"/>
    <mergeCell ref="Q373:R373"/>
    <mergeCell ref="T373:V373"/>
    <mergeCell ref="Y373:AD373"/>
    <mergeCell ref="AF373:AL373"/>
    <mergeCell ref="A372:C372"/>
    <mergeCell ref="M372:P372"/>
    <mergeCell ref="Q372:R372"/>
    <mergeCell ref="T372:V372"/>
    <mergeCell ref="Y372:AD372"/>
    <mergeCell ref="AF372:AL372"/>
    <mergeCell ref="A371:C371"/>
    <mergeCell ref="M371:P371"/>
    <mergeCell ref="Q371:R371"/>
    <mergeCell ref="T371:V371"/>
    <mergeCell ref="Y371:AD371"/>
    <mergeCell ref="AF371:AL371"/>
    <mergeCell ref="A370:C370"/>
    <mergeCell ref="M370:P370"/>
    <mergeCell ref="Q370:R370"/>
    <mergeCell ref="T370:V370"/>
    <mergeCell ref="Y370:AD370"/>
    <mergeCell ref="AF370:AL370"/>
    <mergeCell ref="A369:C369"/>
    <mergeCell ref="M369:P369"/>
    <mergeCell ref="Q369:R369"/>
    <mergeCell ref="T369:V369"/>
    <mergeCell ref="Y369:AD369"/>
    <mergeCell ref="AF369:AL369"/>
    <mergeCell ref="A368:C368"/>
    <mergeCell ref="M368:P368"/>
    <mergeCell ref="Q368:R368"/>
    <mergeCell ref="T368:V368"/>
    <mergeCell ref="Y368:AD368"/>
    <mergeCell ref="AF368:AL368"/>
    <mergeCell ref="A367:C367"/>
    <mergeCell ref="L367:P367"/>
    <mergeCell ref="Q367:R367"/>
    <mergeCell ref="T367:V367"/>
    <mergeCell ref="Y367:AD367"/>
    <mergeCell ref="AF367:AL367"/>
    <mergeCell ref="A366:C366"/>
    <mergeCell ref="M366:P366"/>
    <mergeCell ref="Q366:R366"/>
    <mergeCell ref="T366:V366"/>
    <mergeCell ref="Y366:AD366"/>
    <mergeCell ref="AF366:AL366"/>
    <mergeCell ref="A365:C365"/>
    <mergeCell ref="M365:P365"/>
    <mergeCell ref="Q365:R365"/>
    <mergeCell ref="T365:V365"/>
    <mergeCell ref="Y365:AD365"/>
    <mergeCell ref="AF365:AL365"/>
    <mergeCell ref="A364:C364"/>
    <mergeCell ref="M364:P364"/>
    <mergeCell ref="Q364:R364"/>
    <mergeCell ref="T364:V364"/>
    <mergeCell ref="Y364:AD364"/>
    <mergeCell ref="AF364:AL364"/>
    <mergeCell ref="A363:C363"/>
    <mergeCell ref="M363:P363"/>
    <mergeCell ref="Q363:R363"/>
    <mergeCell ref="T363:V363"/>
    <mergeCell ref="Y363:AD363"/>
    <mergeCell ref="AF363:AL363"/>
    <mergeCell ref="A362:C362"/>
    <mergeCell ref="M362:P362"/>
    <mergeCell ref="Q362:R362"/>
    <mergeCell ref="T362:V362"/>
    <mergeCell ref="Y362:AD362"/>
    <mergeCell ref="AF362:AL362"/>
    <mergeCell ref="A361:C361"/>
    <mergeCell ref="M361:P361"/>
    <mergeCell ref="Q361:R361"/>
    <mergeCell ref="T361:V361"/>
    <mergeCell ref="Y361:AD361"/>
    <mergeCell ref="AF361:AL361"/>
    <mergeCell ref="A360:C360"/>
    <mergeCell ref="M360:P360"/>
    <mergeCell ref="Q360:R360"/>
    <mergeCell ref="T360:V360"/>
    <mergeCell ref="Y360:AD360"/>
    <mergeCell ref="AF360:AL360"/>
    <mergeCell ref="A359:C359"/>
    <mergeCell ref="M359:P359"/>
    <mergeCell ref="Q359:R359"/>
    <mergeCell ref="T359:V359"/>
    <mergeCell ref="Y359:AD359"/>
    <mergeCell ref="AF359:AL359"/>
    <mergeCell ref="A358:C358"/>
    <mergeCell ref="L358:P358"/>
    <mergeCell ref="Q358:R358"/>
    <mergeCell ref="T358:V358"/>
    <mergeCell ref="Y358:AD358"/>
    <mergeCell ref="AF358:AL358"/>
    <mergeCell ref="A357:C357"/>
    <mergeCell ref="M357:P357"/>
    <mergeCell ref="Q357:R357"/>
    <mergeCell ref="T357:V357"/>
    <mergeCell ref="Y357:AD357"/>
    <mergeCell ref="AF357:AL357"/>
    <mergeCell ref="A356:C356"/>
    <mergeCell ref="M356:P356"/>
    <mergeCell ref="Q356:R356"/>
    <mergeCell ref="T356:V356"/>
    <mergeCell ref="Y356:AD356"/>
    <mergeCell ref="AF356:AL356"/>
    <mergeCell ref="A355:C355"/>
    <mergeCell ref="M355:P355"/>
    <mergeCell ref="Q355:R355"/>
    <mergeCell ref="T355:V355"/>
    <mergeCell ref="Y355:AD355"/>
    <mergeCell ref="AF355:AL355"/>
    <mergeCell ref="A354:C354"/>
    <mergeCell ref="M354:P354"/>
    <mergeCell ref="Q354:R354"/>
    <mergeCell ref="T354:V354"/>
    <mergeCell ref="Y354:AD354"/>
    <mergeCell ref="AF354:AL354"/>
    <mergeCell ref="A353:C353"/>
    <mergeCell ref="M353:P353"/>
    <mergeCell ref="Q353:R353"/>
    <mergeCell ref="T353:V353"/>
    <mergeCell ref="Y353:AD353"/>
    <mergeCell ref="AF353:AL353"/>
    <mergeCell ref="A352:C352"/>
    <mergeCell ref="M352:P352"/>
    <mergeCell ref="Q352:R352"/>
    <mergeCell ref="T352:V352"/>
    <mergeCell ref="Y352:AD352"/>
    <mergeCell ref="AF352:AL352"/>
    <mergeCell ref="A351:C351"/>
    <mergeCell ref="M351:P351"/>
    <mergeCell ref="Q351:R351"/>
    <mergeCell ref="T351:V351"/>
    <mergeCell ref="Y351:AD351"/>
    <mergeCell ref="AF351:AL351"/>
    <mergeCell ref="A350:C350"/>
    <mergeCell ref="M350:P350"/>
    <mergeCell ref="Q350:R350"/>
    <mergeCell ref="T350:V350"/>
    <mergeCell ref="Y350:AD350"/>
    <mergeCell ref="AF350:AL350"/>
    <mergeCell ref="A349:C349"/>
    <mergeCell ref="L349:P349"/>
    <mergeCell ref="Q349:R349"/>
    <mergeCell ref="T349:V349"/>
    <mergeCell ref="Y349:AD349"/>
    <mergeCell ref="AF349:AL349"/>
    <mergeCell ref="A348:C348"/>
    <mergeCell ref="M348:P348"/>
    <mergeCell ref="Q348:R348"/>
    <mergeCell ref="T348:V348"/>
    <mergeCell ref="Y348:AD348"/>
    <mergeCell ref="AF348:AL348"/>
    <mergeCell ref="A347:C347"/>
    <mergeCell ref="M347:P347"/>
    <mergeCell ref="Q347:R347"/>
    <mergeCell ref="T347:V347"/>
    <mergeCell ref="Y347:AD347"/>
    <mergeCell ref="AF347:AL347"/>
    <mergeCell ref="A346:C346"/>
    <mergeCell ref="M346:P346"/>
    <mergeCell ref="Q346:R346"/>
    <mergeCell ref="T346:V346"/>
    <mergeCell ref="Y346:AD346"/>
    <mergeCell ref="AF346:AL346"/>
    <mergeCell ref="A345:C345"/>
    <mergeCell ref="M345:P345"/>
    <mergeCell ref="Q345:R345"/>
    <mergeCell ref="T345:V345"/>
    <mergeCell ref="Y345:AD345"/>
    <mergeCell ref="AF345:AL345"/>
    <mergeCell ref="A344:C344"/>
    <mergeCell ref="M344:P344"/>
    <mergeCell ref="Q344:R344"/>
    <mergeCell ref="T344:V344"/>
    <mergeCell ref="Y344:AD344"/>
    <mergeCell ref="AF344:AL344"/>
    <mergeCell ref="A343:C343"/>
    <mergeCell ref="M343:P343"/>
    <mergeCell ref="Q343:R343"/>
    <mergeCell ref="T343:V343"/>
    <mergeCell ref="Y343:AD343"/>
    <mergeCell ref="AF343:AL343"/>
    <mergeCell ref="A342:C342"/>
    <mergeCell ref="M342:P342"/>
    <mergeCell ref="Q342:R342"/>
    <mergeCell ref="T342:V342"/>
    <mergeCell ref="Y342:AD342"/>
    <mergeCell ref="AF342:AL342"/>
    <mergeCell ref="A341:C341"/>
    <mergeCell ref="M341:P341"/>
    <mergeCell ref="Q341:R341"/>
    <mergeCell ref="T341:V341"/>
    <mergeCell ref="Y341:AD341"/>
    <mergeCell ref="AF341:AL341"/>
    <mergeCell ref="A340:C340"/>
    <mergeCell ref="L340:P340"/>
    <mergeCell ref="Q340:R340"/>
    <mergeCell ref="T340:V340"/>
    <mergeCell ref="Y340:AD340"/>
    <mergeCell ref="AF340:AL340"/>
    <mergeCell ref="A339:C339"/>
    <mergeCell ref="K339:P339"/>
    <mergeCell ref="Q339:R339"/>
    <mergeCell ref="T339:V339"/>
    <mergeCell ref="Y339:AD339"/>
    <mergeCell ref="AF339:AL339"/>
    <mergeCell ref="A338:C338"/>
    <mergeCell ref="M338:P338"/>
    <mergeCell ref="Q338:R338"/>
    <mergeCell ref="T338:V338"/>
    <mergeCell ref="Y338:AD338"/>
    <mergeCell ref="AF338:AL338"/>
    <mergeCell ref="A337:C337"/>
    <mergeCell ref="M337:P337"/>
    <mergeCell ref="Q337:R337"/>
    <mergeCell ref="T337:V337"/>
    <mergeCell ref="Y337:AD337"/>
    <mergeCell ref="AF337:AL337"/>
    <mergeCell ref="A336:C336"/>
    <mergeCell ref="M336:P336"/>
    <mergeCell ref="Q336:R336"/>
    <mergeCell ref="T336:V336"/>
    <mergeCell ref="Y336:AD336"/>
    <mergeCell ref="AF336:AL336"/>
    <mergeCell ref="A335:C335"/>
    <mergeCell ref="M335:P335"/>
    <mergeCell ref="Q335:R335"/>
    <mergeCell ref="T335:V335"/>
    <mergeCell ref="Y335:AD335"/>
    <mergeCell ref="AF335:AL335"/>
    <mergeCell ref="A334:C334"/>
    <mergeCell ref="M334:P334"/>
    <mergeCell ref="Q334:R334"/>
    <mergeCell ref="T334:V334"/>
    <mergeCell ref="Y334:AD334"/>
    <mergeCell ref="AF334:AL334"/>
    <mergeCell ref="A333:C333"/>
    <mergeCell ref="L333:P333"/>
    <mergeCell ref="Q333:R333"/>
    <mergeCell ref="T333:V333"/>
    <mergeCell ref="Y333:AD333"/>
    <mergeCell ref="AF333:AL333"/>
    <mergeCell ref="A332:C332"/>
    <mergeCell ref="M332:P332"/>
    <mergeCell ref="Q332:R332"/>
    <mergeCell ref="T332:V332"/>
    <mergeCell ref="Y332:AD332"/>
    <mergeCell ref="AF332:AL332"/>
    <mergeCell ref="A331:C331"/>
    <mergeCell ref="L331:P331"/>
    <mergeCell ref="Q331:R331"/>
    <mergeCell ref="T331:V331"/>
    <mergeCell ref="Y331:AD331"/>
    <mergeCell ref="AF331:AL331"/>
    <mergeCell ref="A330:C330"/>
    <mergeCell ref="M330:P330"/>
    <mergeCell ref="Q330:R330"/>
    <mergeCell ref="T330:V330"/>
    <mergeCell ref="Y330:AD330"/>
    <mergeCell ref="AF330:AL330"/>
    <mergeCell ref="A329:C329"/>
    <mergeCell ref="M329:P329"/>
    <mergeCell ref="Q329:R329"/>
    <mergeCell ref="T329:V329"/>
    <mergeCell ref="Y329:AD329"/>
    <mergeCell ref="AF329:AL329"/>
    <mergeCell ref="A328:C328"/>
    <mergeCell ref="M328:P328"/>
    <mergeCell ref="Q328:R328"/>
    <mergeCell ref="T328:V328"/>
    <mergeCell ref="Y328:AD328"/>
    <mergeCell ref="AF328:AL328"/>
    <mergeCell ref="A327:C327"/>
    <mergeCell ref="M327:P327"/>
    <mergeCell ref="Q327:R327"/>
    <mergeCell ref="T327:V327"/>
    <mergeCell ref="Y327:AD327"/>
    <mergeCell ref="AF327:AL327"/>
    <mergeCell ref="A326:C326"/>
    <mergeCell ref="M326:P326"/>
    <mergeCell ref="Q326:R326"/>
    <mergeCell ref="T326:V326"/>
    <mergeCell ref="Y326:AD326"/>
    <mergeCell ref="AF326:AL326"/>
    <mergeCell ref="A325:C325"/>
    <mergeCell ref="M325:P325"/>
    <mergeCell ref="Q325:R325"/>
    <mergeCell ref="T325:V325"/>
    <mergeCell ref="Y325:AD325"/>
    <mergeCell ref="AF325:AL325"/>
    <mergeCell ref="A324:C324"/>
    <mergeCell ref="L324:P324"/>
    <mergeCell ref="Q324:R324"/>
    <mergeCell ref="T324:V324"/>
    <mergeCell ref="Y324:AD324"/>
    <mergeCell ref="AF324:AL324"/>
    <mergeCell ref="A323:C323"/>
    <mergeCell ref="M323:P323"/>
    <mergeCell ref="Q323:R323"/>
    <mergeCell ref="T323:V323"/>
    <mergeCell ref="Y323:AD323"/>
    <mergeCell ref="AF323:AL323"/>
    <mergeCell ref="A322:C322"/>
    <mergeCell ref="M322:P322"/>
    <mergeCell ref="Q322:R322"/>
    <mergeCell ref="T322:V322"/>
    <mergeCell ref="Y322:AD322"/>
    <mergeCell ref="AF322:AL322"/>
    <mergeCell ref="A321:C321"/>
    <mergeCell ref="M321:P321"/>
    <mergeCell ref="Q321:R321"/>
    <mergeCell ref="T321:V321"/>
    <mergeCell ref="Y321:AD321"/>
    <mergeCell ref="AF321:AL321"/>
    <mergeCell ref="A320:C320"/>
    <mergeCell ref="M320:P320"/>
    <mergeCell ref="Q320:R320"/>
    <mergeCell ref="T320:V320"/>
    <mergeCell ref="Y320:AD320"/>
    <mergeCell ref="AF320:AL320"/>
    <mergeCell ref="A319:C319"/>
    <mergeCell ref="M319:P319"/>
    <mergeCell ref="Q319:R319"/>
    <mergeCell ref="T319:V319"/>
    <mergeCell ref="Y319:AD319"/>
    <mergeCell ref="AF319:AL319"/>
    <mergeCell ref="A318:C318"/>
    <mergeCell ref="L318:P318"/>
    <mergeCell ref="Q318:R318"/>
    <mergeCell ref="T318:V318"/>
    <mergeCell ref="Y318:AD318"/>
    <mergeCell ref="AF318:AL318"/>
    <mergeCell ref="A317:C317"/>
    <mergeCell ref="M317:P317"/>
    <mergeCell ref="Q317:R317"/>
    <mergeCell ref="T317:V317"/>
    <mergeCell ref="Y317:AD317"/>
    <mergeCell ref="AF317:AL317"/>
    <mergeCell ref="A316:C316"/>
    <mergeCell ref="M316:P316"/>
    <mergeCell ref="Q316:R316"/>
    <mergeCell ref="T316:V316"/>
    <mergeCell ref="Y316:AD316"/>
    <mergeCell ref="AF316:AL316"/>
    <mergeCell ref="A315:C315"/>
    <mergeCell ref="M315:P315"/>
    <mergeCell ref="Q315:R315"/>
    <mergeCell ref="T315:V315"/>
    <mergeCell ref="Y315:AD315"/>
    <mergeCell ref="AF315:AL315"/>
    <mergeCell ref="A314:C314"/>
    <mergeCell ref="M314:P314"/>
    <mergeCell ref="Q314:R314"/>
    <mergeCell ref="T314:V314"/>
    <mergeCell ref="Y314:AD314"/>
    <mergeCell ref="AF314:AL314"/>
    <mergeCell ref="A313:C313"/>
    <mergeCell ref="M313:P313"/>
    <mergeCell ref="Q313:R313"/>
    <mergeCell ref="T313:V313"/>
    <mergeCell ref="Y313:AD313"/>
    <mergeCell ref="AF313:AL313"/>
    <mergeCell ref="A312:C312"/>
    <mergeCell ref="L312:P312"/>
    <mergeCell ref="Q312:R312"/>
    <mergeCell ref="T312:V312"/>
    <mergeCell ref="Y312:AD312"/>
    <mergeCell ref="AF312:AL312"/>
    <mergeCell ref="A311:C311"/>
    <mergeCell ref="K311:P311"/>
    <mergeCell ref="Q311:R311"/>
    <mergeCell ref="T311:V311"/>
    <mergeCell ref="Y311:AD311"/>
    <mergeCell ref="AF311:AL311"/>
    <mergeCell ref="A310:C310"/>
    <mergeCell ref="J310:P310"/>
    <mergeCell ref="Q310:R310"/>
    <mergeCell ref="T310:V310"/>
    <mergeCell ref="Y310:AD310"/>
    <mergeCell ref="AF310:AL310"/>
    <mergeCell ref="A309:C309"/>
    <mergeCell ref="I309:P309"/>
    <mergeCell ref="Q309:R309"/>
    <mergeCell ref="T309:V309"/>
    <mergeCell ref="Y309:AD309"/>
    <mergeCell ref="AF309:AL309"/>
    <mergeCell ref="A308:C308"/>
    <mergeCell ref="H308:P308"/>
    <mergeCell ref="Q308:R308"/>
    <mergeCell ref="T308:V308"/>
    <mergeCell ref="Y308:AD308"/>
    <mergeCell ref="AF308:AL308"/>
    <mergeCell ref="A307:C307"/>
    <mergeCell ref="H307:P307"/>
    <mergeCell ref="Q307:R307"/>
    <mergeCell ref="T307:V307"/>
    <mergeCell ref="Y307:AD307"/>
    <mergeCell ref="AF307:AL307"/>
    <mergeCell ref="A306:C306"/>
    <mergeCell ref="H306:P306"/>
    <mergeCell ref="Q306:R306"/>
    <mergeCell ref="T306:V306"/>
    <mergeCell ref="Y306:AD306"/>
    <mergeCell ref="AF306:AL306"/>
    <mergeCell ref="A305:C305"/>
    <mergeCell ref="M305:P305"/>
    <mergeCell ref="Q305:R305"/>
    <mergeCell ref="T305:V305"/>
    <mergeCell ref="Y305:AD305"/>
    <mergeCell ref="AF305:AL305"/>
    <mergeCell ref="A304:C304"/>
    <mergeCell ref="M304:P304"/>
    <mergeCell ref="Q304:R304"/>
    <mergeCell ref="T304:V304"/>
    <mergeCell ref="Y304:AD304"/>
    <mergeCell ref="AF304:AL304"/>
    <mergeCell ref="A303:C303"/>
    <mergeCell ref="M303:P303"/>
    <mergeCell ref="Q303:R303"/>
    <mergeCell ref="T303:V303"/>
    <mergeCell ref="Y303:AD303"/>
    <mergeCell ref="AF303:AL303"/>
    <mergeCell ref="A302:C302"/>
    <mergeCell ref="M302:P302"/>
    <mergeCell ref="Q302:R302"/>
    <mergeCell ref="T302:V302"/>
    <mergeCell ref="Y302:AD302"/>
    <mergeCell ref="AF302:AL302"/>
    <mergeCell ref="A301:C301"/>
    <mergeCell ref="M301:P301"/>
    <mergeCell ref="Q301:R301"/>
    <mergeCell ref="T301:V301"/>
    <mergeCell ref="Y301:AD301"/>
    <mergeCell ref="AF301:AL301"/>
    <mergeCell ref="A300:C300"/>
    <mergeCell ref="I300:P300"/>
    <mergeCell ref="Q300:R300"/>
    <mergeCell ref="T300:V300"/>
    <mergeCell ref="Y300:AD300"/>
    <mergeCell ref="AF300:AL300"/>
    <mergeCell ref="A299:C299"/>
    <mergeCell ref="H299:P299"/>
    <mergeCell ref="Q299:R299"/>
    <mergeCell ref="T299:V299"/>
    <mergeCell ref="Y299:AD299"/>
    <mergeCell ref="AF299:AL299"/>
    <mergeCell ref="A298:C298"/>
    <mergeCell ref="M298:P298"/>
    <mergeCell ref="Q298:R298"/>
    <mergeCell ref="T298:V298"/>
    <mergeCell ref="Y298:AD298"/>
    <mergeCell ref="AF298:AL298"/>
    <mergeCell ref="A297:C297"/>
    <mergeCell ref="M297:P297"/>
    <mergeCell ref="Q297:R297"/>
    <mergeCell ref="T297:V297"/>
    <mergeCell ref="Y297:AD297"/>
    <mergeCell ref="AF297:AL297"/>
    <mergeCell ref="A296:C296"/>
    <mergeCell ref="M296:P296"/>
    <mergeCell ref="Q296:R296"/>
    <mergeCell ref="T296:V296"/>
    <mergeCell ref="Y296:AD296"/>
    <mergeCell ref="AF296:AL296"/>
    <mergeCell ref="A295:C295"/>
    <mergeCell ref="M295:P295"/>
    <mergeCell ref="Q295:R295"/>
    <mergeCell ref="T295:V295"/>
    <mergeCell ref="Y295:AD295"/>
    <mergeCell ref="AF295:AL295"/>
    <mergeCell ref="A294:C294"/>
    <mergeCell ref="M294:P294"/>
    <mergeCell ref="Q294:R294"/>
    <mergeCell ref="T294:V294"/>
    <mergeCell ref="Y294:AD294"/>
    <mergeCell ref="AF294:AL294"/>
    <mergeCell ref="A293:C293"/>
    <mergeCell ref="M293:P293"/>
    <mergeCell ref="Q293:R293"/>
    <mergeCell ref="T293:V293"/>
    <mergeCell ref="Y293:AD293"/>
    <mergeCell ref="AF293:AL293"/>
    <mergeCell ref="A292:C292"/>
    <mergeCell ref="M292:P292"/>
    <mergeCell ref="Q292:R292"/>
    <mergeCell ref="T292:V292"/>
    <mergeCell ref="Y292:AD292"/>
    <mergeCell ref="AF292:AL292"/>
    <mergeCell ref="A291:C291"/>
    <mergeCell ref="I291:P291"/>
    <mergeCell ref="Q291:R291"/>
    <mergeCell ref="T291:V291"/>
    <mergeCell ref="Y291:AD291"/>
    <mergeCell ref="AF291:AL291"/>
    <mergeCell ref="A290:C290"/>
    <mergeCell ref="M290:P290"/>
    <mergeCell ref="Q290:R290"/>
    <mergeCell ref="T290:V290"/>
    <mergeCell ref="Y290:AD290"/>
    <mergeCell ref="AF290:AL290"/>
    <mergeCell ref="A289:C289"/>
    <mergeCell ref="I289:P289"/>
    <mergeCell ref="Q289:R289"/>
    <mergeCell ref="T289:V289"/>
    <mergeCell ref="Y289:AD289"/>
    <mergeCell ref="AF289:AL289"/>
    <mergeCell ref="A288:C288"/>
    <mergeCell ref="H288:P288"/>
    <mergeCell ref="Q288:R288"/>
    <mergeCell ref="T288:V288"/>
    <mergeCell ref="Y288:AD288"/>
    <mergeCell ref="AF288:AL288"/>
    <mergeCell ref="A287:C287"/>
    <mergeCell ref="M287:P287"/>
    <mergeCell ref="Q287:R287"/>
    <mergeCell ref="T287:V287"/>
    <mergeCell ref="Y287:AD287"/>
    <mergeCell ref="AF287:AL287"/>
    <mergeCell ref="A286:C286"/>
    <mergeCell ref="I286:P286"/>
    <mergeCell ref="Q286:R286"/>
    <mergeCell ref="T286:V286"/>
    <mergeCell ref="Y286:AD286"/>
    <mergeCell ref="AF286:AL286"/>
    <mergeCell ref="A285:C285"/>
    <mergeCell ref="H285:P285"/>
    <mergeCell ref="Q285:R285"/>
    <mergeCell ref="T285:V285"/>
    <mergeCell ref="Y285:AD285"/>
    <mergeCell ref="AF285:AL285"/>
    <mergeCell ref="A284:C284"/>
    <mergeCell ref="H284:P284"/>
    <mergeCell ref="Q284:R284"/>
    <mergeCell ref="T284:V284"/>
    <mergeCell ref="Y284:AD284"/>
    <mergeCell ref="AF284:AL284"/>
    <mergeCell ref="A283:C283"/>
    <mergeCell ref="M283:P283"/>
    <mergeCell ref="Q283:R283"/>
    <mergeCell ref="T283:V283"/>
    <mergeCell ref="Y283:AD283"/>
    <mergeCell ref="AF283:AL283"/>
    <mergeCell ref="A282:C282"/>
    <mergeCell ref="M282:P282"/>
    <mergeCell ref="Q282:R282"/>
    <mergeCell ref="T282:V282"/>
    <mergeCell ref="Y282:AD282"/>
    <mergeCell ref="AF282:AL282"/>
    <mergeCell ref="A281:C281"/>
    <mergeCell ref="I281:P281"/>
    <mergeCell ref="Q281:R281"/>
    <mergeCell ref="T281:V281"/>
    <mergeCell ref="Y281:AD281"/>
    <mergeCell ref="AF281:AL281"/>
    <mergeCell ref="A280:C280"/>
    <mergeCell ref="M280:P280"/>
    <mergeCell ref="Q280:R280"/>
    <mergeCell ref="T280:V280"/>
    <mergeCell ref="Y280:AD280"/>
    <mergeCell ref="AF280:AL280"/>
    <mergeCell ref="A279:C279"/>
    <mergeCell ref="I279:P279"/>
    <mergeCell ref="Q279:R279"/>
    <mergeCell ref="T279:V279"/>
    <mergeCell ref="Y279:AD279"/>
    <mergeCell ref="AF279:AL279"/>
    <mergeCell ref="A278:C278"/>
    <mergeCell ref="M278:P278"/>
    <mergeCell ref="Q278:R278"/>
    <mergeCell ref="T278:V278"/>
    <mergeCell ref="Y278:AD278"/>
    <mergeCell ref="AF278:AL278"/>
    <mergeCell ref="A277:C277"/>
    <mergeCell ref="M277:P277"/>
    <mergeCell ref="Q277:R277"/>
    <mergeCell ref="T277:V277"/>
    <mergeCell ref="Y277:AD277"/>
    <mergeCell ref="AF277:AL277"/>
    <mergeCell ref="A276:C276"/>
    <mergeCell ref="M276:P276"/>
    <mergeCell ref="Q276:R276"/>
    <mergeCell ref="T276:V276"/>
    <mergeCell ref="Y276:AD276"/>
    <mergeCell ref="AF276:AL276"/>
    <mergeCell ref="A275:C275"/>
    <mergeCell ref="I275:P275"/>
    <mergeCell ref="Q275:R275"/>
    <mergeCell ref="T275:V275"/>
    <mergeCell ref="Y275:AD275"/>
    <mergeCell ref="AF275:AL275"/>
    <mergeCell ref="A274:C274"/>
    <mergeCell ref="H274:P274"/>
    <mergeCell ref="Q274:R274"/>
    <mergeCell ref="T274:V274"/>
    <mergeCell ref="Y274:AD274"/>
    <mergeCell ref="AF274:AL274"/>
    <mergeCell ref="A273:C273"/>
    <mergeCell ref="M273:P273"/>
    <mergeCell ref="Q273:R273"/>
    <mergeCell ref="T273:V273"/>
    <mergeCell ref="Y273:AD273"/>
    <mergeCell ref="AF273:AL273"/>
    <mergeCell ref="A272:C272"/>
    <mergeCell ref="I272:P272"/>
    <mergeCell ref="Q272:R272"/>
    <mergeCell ref="T272:V272"/>
    <mergeCell ref="Y272:AD272"/>
    <mergeCell ref="AF272:AL272"/>
    <mergeCell ref="A271:C271"/>
    <mergeCell ref="M271:P271"/>
    <mergeCell ref="Q271:R271"/>
    <mergeCell ref="T271:V271"/>
    <mergeCell ref="Y271:AD271"/>
    <mergeCell ref="AF271:AL271"/>
    <mergeCell ref="A270:C270"/>
    <mergeCell ref="M270:P270"/>
    <mergeCell ref="Q270:R270"/>
    <mergeCell ref="T270:V270"/>
    <mergeCell ref="Y270:AD270"/>
    <mergeCell ref="AF270:AL270"/>
    <mergeCell ref="A269:C269"/>
    <mergeCell ref="I269:P269"/>
    <mergeCell ref="Q269:R269"/>
    <mergeCell ref="T269:V269"/>
    <mergeCell ref="Y269:AD269"/>
    <mergeCell ref="AF269:AL269"/>
    <mergeCell ref="A268:C268"/>
    <mergeCell ref="H268:P268"/>
    <mergeCell ref="Q268:R268"/>
    <mergeCell ref="T268:V268"/>
    <mergeCell ref="Y268:AD268"/>
    <mergeCell ref="AF268:AL268"/>
    <mergeCell ref="A267:C267"/>
    <mergeCell ref="M267:P267"/>
    <mergeCell ref="Q267:R267"/>
    <mergeCell ref="T267:V267"/>
    <mergeCell ref="Y267:AD267"/>
    <mergeCell ref="AF267:AL267"/>
    <mergeCell ref="A266:C266"/>
    <mergeCell ref="I266:P266"/>
    <mergeCell ref="Q266:R266"/>
    <mergeCell ref="T266:V266"/>
    <mergeCell ref="Y266:AD266"/>
    <mergeCell ref="AF266:AL266"/>
    <mergeCell ref="A265:C265"/>
    <mergeCell ref="H265:P265"/>
    <mergeCell ref="Q265:R265"/>
    <mergeCell ref="T265:V265"/>
    <mergeCell ref="Y265:AD265"/>
    <mergeCell ref="AF265:AL265"/>
    <mergeCell ref="A264:C264"/>
    <mergeCell ref="M264:P264"/>
    <mergeCell ref="Q264:R264"/>
    <mergeCell ref="T264:V264"/>
    <mergeCell ref="Y264:AD264"/>
    <mergeCell ref="AF264:AL264"/>
    <mergeCell ref="A263:C263"/>
    <mergeCell ref="J263:P263"/>
    <mergeCell ref="Q263:R263"/>
    <mergeCell ref="T263:V263"/>
    <mergeCell ref="Y263:AD263"/>
    <mergeCell ref="AF263:AL263"/>
    <mergeCell ref="A262:C262"/>
    <mergeCell ref="M262:P262"/>
    <mergeCell ref="Q262:R262"/>
    <mergeCell ref="T262:V262"/>
    <mergeCell ref="Y262:AD262"/>
    <mergeCell ref="AF262:AL262"/>
    <mergeCell ref="A261:C261"/>
    <mergeCell ref="J261:P261"/>
    <mergeCell ref="Q261:R261"/>
    <mergeCell ref="T261:V261"/>
    <mergeCell ref="Y261:AD261"/>
    <mergeCell ref="AF261:AL261"/>
    <mergeCell ref="A260:C260"/>
    <mergeCell ref="M260:P260"/>
    <mergeCell ref="Q260:R260"/>
    <mergeCell ref="T260:V260"/>
    <mergeCell ref="Y260:AD260"/>
    <mergeCell ref="AF260:AL260"/>
    <mergeCell ref="A259:C259"/>
    <mergeCell ref="J259:P259"/>
    <mergeCell ref="Q259:R259"/>
    <mergeCell ref="T259:V259"/>
    <mergeCell ref="Y259:AD259"/>
    <mergeCell ref="AF259:AL259"/>
    <mergeCell ref="A258:C258"/>
    <mergeCell ref="M258:P258"/>
    <mergeCell ref="Q258:R258"/>
    <mergeCell ref="T258:V258"/>
    <mergeCell ref="Y258:AD258"/>
    <mergeCell ref="AF258:AL258"/>
    <mergeCell ref="A257:C257"/>
    <mergeCell ref="J257:P257"/>
    <mergeCell ref="Q257:R257"/>
    <mergeCell ref="T257:V257"/>
    <mergeCell ref="Y257:AD257"/>
    <mergeCell ref="AF257:AL257"/>
    <mergeCell ref="A256:C256"/>
    <mergeCell ref="M256:P256"/>
    <mergeCell ref="Q256:R256"/>
    <mergeCell ref="T256:V256"/>
    <mergeCell ref="Y256:AD256"/>
    <mergeCell ref="AF256:AL256"/>
    <mergeCell ref="A255:C255"/>
    <mergeCell ref="M255:P255"/>
    <mergeCell ref="Q255:R255"/>
    <mergeCell ref="T255:V255"/>
    <mergeCell ref="Y255:AD255"/>
    <mergeCell ref="AF255:AL255"/>
    <mergeCell ref="A254:C254"/>
    <mergeCell ref="J254:P254"/>
    <mergeCell ref="Q254:R254"/>
    <mergeCell ref="T254:V254"/>
    <mergeCell ref="Y254:AD254"/>
    <mergeCell ref="AF254:AL254"/>
    <mergeCell ref="A253:C253"/>
    <mergeCell ref="I253:P253"/>
    <mergeCell ref="Q253:R253"/>
    <mergeCell ref="T253:V253"/>
    <mergeCell ref="Y253:AD253"/>
    <mergeCell ref="AF253:AL253"/>
    <mergeCell ref="A252:C252"/>
    <mergeCell ref="M252:P252"/>
    <mergeCell ref="Q252:R252"/>
    <mergeCell ref="T252:V252"/>
    <mergeCell ref="Y252:AD252"/>
    <mergeCell ref="AF252:AL252"/>
    <mergeCell ref="A251:C251"/>
    <mergeCell ref="J251:P251"/>
    <mergeCell ref="Q251:R251"/>
    <mergeCell ref="T251:V251"/>
    <mergeCell ref="Y251:AD251"/>
    <mergeCell ref="AF251:AL251"/>
    <mergeCell ref="A250:C250"/>
    <mergeCell ref="M250:P250"/>
    <mergeCell ref="Q250:R250"/>
    <mergeCell ref="T250:V250"/>
    <mergeCell ref="Y250:AD250"/>
    <mergeCell ref="AF250:AL250"/>
    <mergeCell ref="A249:C249"/>
    <mergeCell ref="M249:P249"/>
    <mergeCell ref="Q249:R249"/>
    <mergeCell ref="T249:V249"/>
    <mergeCell ref="Y249:AD249"/>
    <mergeCell ref="AF249:AL249"/>
    <mergeCell ref="A248:C248"/>
    <mergeCell ref="J248:P248"/>
    <mergeCell ref="Q248:R248"/>
    <mergeCell ref="T248:V248"/>
    <mergeCell ref="Y248:AD248"/>
    <mergeCell ref="AF248:AL248"/>
    <mergeCell ref="A247:C247"/>
    <mergeCell ref="M247:P247"/>
    <mergeCell ref="Q247:R247"/>
    <mergeCell ref="T247:V247"/>
    <mergeCell ref="Y247:AD247"/>
    <mergeCell ref="AF247:AL247"/>
    <mergeCell ref="A246:C246"/>
    <mergeCell ref="M246:P246"/>
    <mergeCell ref="Q246:R246"/>
    <mergeCell ref="T246:V246"/>
    <mergeCell ref="Y246:AD246"/>
    <mergeCell ref="AF246:AL246"/>
    <mergeCell ref="A245:C245"/>
    <mergeCell ref="M245:P245"/>
    <mergeCell ref="Q245:R245"/>
    <mergeCell ref="T245:V245"/>
    <mergeCell ref="Y245:AD245"/>
    <mergeCell ref="AF245:AL245"/>
    <mergeCell ref="A244:C244"/>
    <mergeCell ref="M244:P244"/>
    <mergeCell ref="Q244:R244"/>
    <mergeCell ref="T244:V244"/>
    <mergeCell ref="Y244:AD244"/>
    <mergeCell ref="AF244:AL244"/>
    <mergeCell ref="A243:C243"/>
    <mergeCell ref="J243:P243"/>
    <mergeCell ref="Q243:R243"/>
    <mergeCell ref="T243:V243"/>
    <mergeCell ref="Y243:AD243"/>
    <mergeCell ref="AF243:AL243"/>
    <mergeCell ref="A242:C242"/>
    <mergeCell ref="I242:P242"/>
    <mergeCell ref="Q242:R242"/>
    <mergeCell ref="T242:V242"/>
    <mergeCell ref="Y242:AD242"/>
    <mergeCell ref="AF242:AL242"/>
    <mergeCell ref="A241:C241"/>
    <mergeCell ref="M241:P241"/>
    <mergeCell ref="Q241:R241"/>
    <mergeCell ref="T241:V241"/>
    <mergeCell ref="Y241:AD241"/>
    <mergeCell ref="AF241:AL241"/>
    <mergeCell ref="A240:C240"/>
    <mergeCell ref="J240:P240"/>
    <mergeCell ref="Q240:R240"/>
    <mergeCell ref="T240:V240"/>
    <mergeCell ref="Y240:AD240"/>
    <mergeCell ref="AF240:AL240"/>
    <mergeCell ref="A239:C239"/>
    <mergeCell ref="M239:P239"/>
    <mergeCell ref="Q239:R239"/>
    <mergeCell ref="T239:V239"/>
    <mergeCell ref="Y239:AD239"/>
    <mergeCell ref="AF239:AL239"/>
    <mergeCell ref="A238:C238"/>
    <mergeCell ref="J238:P238"/>
    <mergeCell ref="Q238:R238"/>
    <mergeCell ref="T238:V238"/>
    <mergeCell ref="Y238:AD238"/>
    <mergeCell ref="AF238:AL238"/>
    <mergeCell ref="A237:C237"/>
    <mergeCell ref="M237:P237"/>
    <mergeCell ref="Q237:R237"/>
    <mergeCell ref="T237:V237"/>
    <mergeCell ref="Y237:AD237"/>
    <mergeCell ref="AF237:AL237"/>
    <mergeCell ref="A236:C236"/>
    <mergeCell ref="J236:P236"/>
    <mergeCell ref="Q236:R236"/>
    <mergeCell ref="T236:V236"/>
    <mergeCell ref="Y236:AD236"/>
    <mergeCell ref="AF236:AL236"/>
    <mergeCell ref="A235:C235"/>
    <mergeCell ref="I235:P235"/>
    <mergeCell ref="Q235:R235"/>
    <mergeCell ref="T235:V235"/>
    <mergeCell ref="Y235:AD235"/>
    <mergeCell ref="AF235:AL235"/>
    <mergeCell ref="A234:C234"/>
    <mergeCell ref="H234:P234"/>
    <mergeCell ref="Q234:R234"/>
    <mergeCell ref="T234:V234"/>
    <mergeCell ref="Y234:AD234"/>
    <mergeCell ref="AF234:AL234"/>
    <mergeCell ref="A233:C233"/>
    <mergeCell ref="M233:P233"/>
    <mergeCell ref="Q233:R233"/>
    <mergeCell ref="T233:V233"/>
    <mergeCell ref="Y233:AD233"/>
    <mergeCell ref="AF233:AL233"/>
    <mergeCell ref="A232:C232"/>
    <mergeCell ref="M232:P232"/>
    <mergeCell ref="Q232:R232"/>
    <mergeCell ref="T232:V232"/>
    <mergeCell ref="Y232:AD232"/>
    <mergeCell ref="AF232:AL232"/>
    <mergeCell ref="A231:C231"/>
    <mergeCell ref="J231:P231"/>
    <mergeCell ref="Q231:R231"/>
    <mergeCell ref="T231:V231"/>
    <mergeCell ref="Y231:AD231"/>
    <mergeCell ref="AF231:AL231"/>
    <mergeCell ref="A230:C230"/>
    <mergeCell ref="M230:P230"/>
    <mergeCell ref="Q230:R230"/>
    <mergeCell ref="T230:V230"/>
    <mergeCell ref="Y230:AD230"/>
    <mergeCell ref="AF230:AL230"/>
    <mergeCell ref="A229:C229"/>
    <mergeCell ref="J229:P229"/>
    <mergeCell ref="Q229:R229"/>
    <mergeCell ref="T229:V229"/>
    <mergeCell ref="Y229:AD229"/>
    <mergeCell ref="AF229:AL229"/>
    <mergeCell ref="A228:C228"/>
    <mergeCell ref="M228:P228"/>
    <mergeCell ref="Q228:R228"/>
    <mergeCell ref="T228:V228"/>
    <mergeCell ref="Y228:AD228"/>
    <mergeCell ref="AF228:AL228"/>
    <mergeCell ref="A227:C227"/>
    <mergeCell ref="M227:P227"/>
    <mergeCell ref="Q227:R227"/>
    <mergeCell ref="T227:V227"/>
    <mergeCell ref="Y227:AD227"/>
    <mergeCell ref="AF227:AL227"/>
    <mergeCell ref="A226:C226"/>
    <mergeCell ref="J226:P226"/>
    <mergeCell ref="Q226:R226"/>
    <mergeCell ref="T226:V226"/>
    <mergeCell ref="Y226:AD226"/>
    <mergeCell ref="AF226:AL226"/>
    <mergeCell ref="A225:C225"/>
    <mergeCell ref="M225:P225"/>
    <mergeCell ref="Q225:R225"/>
    <mergeCell ref="T225:V225"/>
    <mergeCell ref="Y225:AD225"/>
    <mergeCell ref="AF225:AL225"/>
    <mergeCell ref="A224:C224"/>
    <mergeCell ref="M224:P224"/>
    <mergeCell ref="Q224:R224"/>
    <mergeCell ref="T224:V224"/>
    <mergeCell ref="Y224:AD224"/>
    <mergeCell ref="AF224:AL224"/>
    <mergeCell ref="A223:C223"/>
    <mergeCell ref="M223:P223"/>
    <mergeCell ref="Q223:R223"/>
    <mergeCell ref="T223:V223"/>
    <mergeCell ref="Y223:AD223"/>
    <mergeCell ref="AF223:AL223"/>
    <mergeCell ref="A222:C222"/>
    <mergeCell ref="M222:P222"/>
    <mergeCell ref="Q222:R222"/>
    <mergeCell ref="T222:V222"/>
    <mergeCell ref="Y222:AD222"/>
    <mergeCell ref="AF222:AL222"/>
    <mergeCell ref="A221:C221"/>
    <mergeCell ref="M221:P221"/>
    <mergeCell ref="Q221:R221"/>
    <mergeCell ref="T221:V221"/>
    <mergeCell ref="Y221:AD221"/>
    <mergeCell ref="AF221:AL221"/>
    <mergeCell ref="A220:C220"/>
    <mergeCell ref="M220:P220"/>
    <mergeCell ref="Q220:R220"/>
    <mergeCell ref="T220:V220"/>
    <mergeCell ref="Y220:AD220"/>
    <mergeCell ref="AF220:AL220"/>
    <mergeCell ref="A219:C219"/>
    <mergeCell ref="M219:P219"/>
    <mergeCell ref="Q219:R219"/>
    <mergeCell ref="T219:V219"/>
    <mergeCell ref="Y219:AD219"/>
    <mergeCell ref="AF219:AL219"/>
    <mergeCell ref="A218:C218"/>
    <mergeCell ref="M218:P218"/>
    <mergeCell ref="Q218:R218"/>
    <mergeCell ref="T218:V218"/>
    <mergeCell ref="Y218:AD218"/>
    <mergeCell ref="AF218:AL218"/>
    <mergeCell ref="A217:C217"/>
    <mergeCell ref="J217:P217"/>
    <mergeCell ref="Q217:R217"/>
    <mergeCell ref="T217:V217"/>
    <mergeCell ref="Y217:AD217"/>
    <mergeCell ref="AF217:AL217"/>
    <mergeCell ref="A216:C216"/>
    <mergeCell ref="M216:P216"/>
    <mergeCell ref="Q216:R216"/>
    <mergeCell ref="T216:V216"/>
    <mergeCell ref="Y216:AD216"/>
    <mergeCell ref="AF216:AL216"/>
    <mergeCell ref="A215:C215"/>
    <mergeCell ref="M215:P215"/>
    <mergeCell ref="Q215:R215"/>
    <mergeCell ref="T215:V215"/>
    <mergeCell ref="Y215:AD215"/>
    <mergeCell ref="AF215:AL215"/>
    <mergeCell ref="A214:C214"/>
    <mergeCell ref="M214:P214"/>
    <mergeCell ref="Q214:R214"/>
    <mergeCell ref="T214:V214"/>
    <mergeCell ref="Y214:AD214"/>
    <mergeCell ref="AF214:AL214"/>
    <mergeCell ref="A213:C213"/>
    <mergeCell ref="M213:P213"/>
    <mergeCell ref="Q213:R213"/>
    <mergeCell ref="T213:V213"/>
    <mergeCell ref="Y213:AD213"/>
    <mergeCell ref="AF213:AL213"/>
    <mergeCell ref="A212:C212"/>
    <mergeCell ref="M212:P212"/>
    <mergeCell ref="Q212:R212"/>
    <mergeCell ref="T212:V212"/>
    <mergeCell ref="Y212:AD212"/>
    <mergeCell ref="AF212:AL212"/>
    <mergeCell ref="A211:C211"/>
    <mergeCell ref="J211:P211"/>
    <mergeCell ref="Q211:R211"/>
    <mergeCell ref="T211:V211"/>
    <mergeCell ref="Y211:AD211"/>
    <mergeCell ref="AF211:AL211"/>
    <mergeCell ref="A210:C210"/>
    <mergeCell ref="M210:P210"/>
    <mergeCell ref="Q210:R210"/>
    <mergeCell ref="T210:V210"/>
    <mergeCell ref="Y210:AD210"/>
    <mergeCell ref="AF210:AL210"/>
    <mergeCell ref="A209:C209"/>
    <mergeCell ref="M209:P209"/>
    <mergeCell ref="Q209:R209"/>
    <mergeCell ref="T209:V209"/>
    <mergeCell ref="Y209:AD209"/>
    <mergeCell ref="AF209:AL209"/>
    <mergeCell ref="A208:C208"/>
    <mergeCell ref="J208:P208"/>
    <mergeCell ref="Q208:R208"/>
    <mergeCell ref="T208:V208"/>
    <mergeCell ref="Y208:AD208"/>
    <mergeCell ref="AF208:AL208"/>
    <mergeCell ref="A207:C207"/>
    <mergeCell ref="I207:P207"/>
    <mergeCell ref="Q207:R207"/>
    <mergeCell ref="T207:V207"/>
    <mergeCell ref="Y207:AD207"/>
    <mergeCell ref="AF207:AL207"/>
    <mergeCell ref="A206:C206"/>
    <mergeCell ref="H206:P206"/>
    <mergeCell ref="Q206:R206"/>
    <mergeCell ref="T206:V206"/>
    <mergeCell ref="Y206:AD206"/>
    <mergeCell ref="AF206:AL206"/>
    <mergeCell ref="A205:C205"/>
    <mergeCell ref="M205:P205"/>
    <mergeCell ref="Q205:R205"/>
    <mergeCell ref="T205:V205"/>
    <mergeCell ref="Y205:AD205"/>
    <mergeCell ref="AF205:AL205"/>
    <mergeCell ref="A204:C204"/>
    <mergeCell ref="M204:P204"/>
    <mergeCell ref="Q204:R204"/>
    <mergeCell ref="T204:V204"/>
    <mergeCell ref="Y204:AD204"/>
    <mergeCell ref="AF204:AL204"/>
    <mergeCell ref="A203:C203"/>
    <mergeCell ref="M203:P203"/>
    <mergeCell ref="Q203:R203"/>
    <mergeCell ref="T203:V203"/>
    <mergeCell ref="Y203:AD203"/>
    <mergeCell ref="AF203:AL203"/>
    <mergeCell ref="A202:C202"/>
    <mergeCell ref="M202:P202"/>
    <mergeCell ref="Q202:R202"/>
    <mergeCell ref="T202:V202"/>
    <mergeCell ref="Y202:AD202"/>
    <mergeCell ref="AF202:AL202"/>
    <mergeCell ref="A201:C201"/>
    <mergeCell ref="M201:P201"/>
    <mergeCell ref="Q201:R201"/>
    <mergeCell ref="T201:V201"/>
    <mergeCell ref="Y201:AD201"/>
    <mergeCell ref="AF201:AL201"/>
    <mergeCell ref="A200:C200"/>
    <mergeCell ref="M200:P200"/>
    <mergeCell ref="Q200:R200"/>
    <mergeCell ref="T200:V200"/>
    <mergeCell ref="Y200:AD200"/>
    <mergeCell ref="AF200:AL200"/>
    <mergeCell ref="A199:C199"/>
    <mergeCell ref="M199:P199"/>
    <mergeCell ref="Q199:R199"/>
    <mergeCell ref="T199:V199"/>
    <mergeCell ref="Y199:AD199"/>
    <mergeCell ref="AF199:AL199"/>
    <mergeCell ref="A198:C198"/>
    <mergeCell ref="M198:P198"/>
    <mergeCell ref="Q198:R198"/>
    <mergeCell ref="T198:V198"/>
    <mergeCell ref="Y198:AD198"/>
    <mergeCell ref="AF198:AL198"/>
    <mergeCell ref="A197:C197"/>
    <mergeCell ref="M197:P197"/>
    <mergeCell ref="Q197:R197"/>
    <mergeCell ref="T197:V197"/>
    <mergeCell ref="Y197:AD197"/>
    <mergeCell ref="AF197:AL197"/>
    <mergeCell ref="A196:C196"/>
    <mergeCell ref="M196:P196"/>
    <mergeCell ref="Q196:R196"/>
    <mergeCell ref="T196:V196"/>
    <mergeCell ref="Y196:AD196"/>
    <mergeCell ref="AF196:AL196"/>
    <mergeCell ref="A195:C195"/>
    <mergeCell ref="M195:P195"/>
    <mergeCell ref="Q195:R195"/>
    <mergeCell ref="T195:V195"/>
    <mergeCell ref="Y195:AD195"/>
    <mergeCell ref="AF195:AL195"/>
    <mergeCell ref="A194:C194"/>
    <mergeCell ref="M194:P194"/>
    <mergeCell ref="Q194:R194"/>
    <mergeCell ref="T194:V194"/>
    <mergeCell ref="Y194:AD194"/>
    <mergeCell ref="AF194:AL194"/>
    <mergeCell ref="A193:C193"/>
    <mergeCell ref="M193:P193"/>
    <mergeCell ref="Q193:R193"/>
    <mergeCell ref="T193:V193"/>
    <mergeCell ref="Y193:AD193"/>
    <mergeCell ref="AF193:AL193"/>
    <mergeCell ref="A192:C192"/>
    <mergeCell ref="M192:P192"/>
    <mergeCell ref="Q192:R192"/>
    <mergeCell ref="T192:V192"/>
    <mergeCell ref="Y192:AD192"/>
    <mergeCell ref="AF192:AL192"/>
    <mergeCell ref="A191:C191"/>
    <mergeCell ref="M191:P191"/>
    <mergeCell ref="Q191:R191"/>
    <mergeCell ref="T191:V191"/>
    <mergeCell ref="Y191:AD191"/>
    <mergeCell ref="AF191:AL191"/>
    <mergeCell ref="A190:C190"/>
    <mergeCell ref="M190:P190"/>
    <mergeCell ref="Q190:R190"/>
    <mergeCell ref="T190:V190"/>
    <mergeCell ref="Y190:AD190"/>
    <mergeCell ref="AF190:AL190"/>
    <mergeCell ref="A189:C189"/>
    <mergeCell ref="M189:P189"/>
    <mergeCell ref="Q189:R189"/>
    <mergeCell ref="T189:V189"/>
    <mergeCell ref="Y189:AD189"/>
    <mergeCell ref="AF189:AL189"/>
    <mergeCell ref="A188:C188"/>
    <mergeCell ref="M188:P188"/>
    <mergeCell ref="Q188:R188"/>
    <mergeCell ref="T188:V188"/>
    <mergeCell ref="Y188:AD188"/>
    <mergeCell ref="AF188:AL188"/>
    <mergeCell ref="A187:C187"/>
    <mergeCell ref="M187:P187"/>
    <mergeCell ref="Q187:R187"/>
    <mergeCell ref="T187:V187"/>
    <mergeCell ref="Y187:AD187"/>
    <mergeCell ref="AF187:AL187"/>
    <mergeCell ref="A186:C186"/>
    <mergeCell ref="M186:P186"/>
    <mergeCell ref="Q186:R186"/>
    <mergeCell ref="T186:V186"/>
    <mergeCell ref="Y186:AD186"/>
    <mergeCell ref="AF186:AL186"/>
    <mergeCell ref="A185:C185"/>
    <mergeCell ref="M185:P185"/>
    <mergeCell ref="Q185:R185"/>
    <mergeCell ref="T185:V185"/>
    <mergeCell ref="Y185:AD185"/>
    <mergeCell ref="AF185:AL185"/>
    <mergeCell ref="A184:C184"/>
    <mergeCell ref="M184:P184"/>
    <mergeCell ref="Q184:R184"/>
    <mergeCell ref="T184:V184"/>
    <mergeCell ref="Y184:AD184"/>
    <mergeCell ref="AF184:AL184"/>
    <mergeCell ref="A183:C183"/>
    <mergeCell ref="M183:P183"/>
    <mergeCell ref="Q183:R183"/>
    <mergeCell ref="T183:V183"/>
    <mergeCell ref="Y183:AD183"/>
    <mergeCell ref="AF183:AL183"/>
    <mergeCell ref="A182:C182"/>
    <mergeCell ref="M182:P182"/>
    <mergeCell ref="Q182:R182"/>
    <mergeCell ref="T182:V182"/>
    <mergeCell ref="Y182:AD182"/>
    <mergeCell ref="AF182:AL182"/>
    <mergeCell ref="A181:C181"/>
    <mergeCell ref="M181:P181"/>
    <mergeCell ref="Q181:R181"/>
    <mergeCell ref="T181:V181"/>
    <mergeCell ref="Y181:AD181"/>
    <mergeCell ref="AF181:AL181"/>
    <mergeCell ref="A180:C180"/>
    <mergeCell ref="M180:P180"/>
    <mergeCell ref="Q180:R180"/>
    <mergeCell ref="T180:V180"/>
    <mergeCell ref="Y180:AD180"/>
    <mergeCell ref="AF180:AL180"/>
    <mergeCell ref="A179:C179"/>
    <mergeCell ref="M179:P179"/>
    <mergeCell ref="Q179:R179"/>
    <mergeCell ref="T179:V179"/>
    <mergeCell ref="Y179:AD179"/>
    <mergeCell ref="AF179:AL179"/>
    <mergeCell ref="A178:C178"/>
    <mergeCell ref="M178:P178"/>
    <mergeCell ref="Q178:R178"/>
    <mergeCell ref="T178:V178"/>
    <mergeCell ref="Y178:AD178"/>
    <mergeCell ref="AF178:AL178"/>
    <mergeCell ref="A177:C177"/>
    <mergeCell ref="M177:P177"/>
    <mergeCell ref="Q177:R177"/>
    <mergeCell ref="T177:V177"/>
    <mergeCell ref="Y177:AD177"/>
    <mergeCell ref="AF177:AL177"/>
    <mergeCell ref="A176:C176"/>
    <mergeCell ref="M176:P176"/>
    <mergeCell ref="Q176:R176"/>
    <mergeCell ref="T176:V176"/>
    <mergeCell ref="Y176:AD176"/>
    <mergeCell ref="AF176:AL176"/>
    <mergeCell ref="A175:C175"/>
    <mergeCell ref="M175:P175"/>
    <mergeCell ref="Q175:R175"/>
    <mergeCell ref="T175:V175"/>
    <mergeCell ref="Y175:AD175"/>
    <mergeCell ref="AF175:AL175"/>
    <mergeCell ref="A174:C174"/>
    <mergeCell ref="M174:P174"/>
    <mergeCell ref="Q174:R174"/>
    <mergeCell ref="T174:V174"/>
    <mergeCell ref="Y174:AD174"/>
    <mergeCell ref="AF174:AL174"/>
    <mergeCell ref="A173:C173"/>
    <mergeCell ref="M173:P173"/>
    <mergeCell ref="Q173:R173"/>
    <mergeCell ref="T173:V173"/>
    <mergeCell ref="Y173:AD173"/>
    <mergeCell ref="AF173:AL173"/>
    <mergeCell ref="A172:C172"/>
    <mergeCell ref="M172:P172"/>
    <mergeCell ref="Q172:R172"/>
    <mergeCell ref="T172:V172"/>
    <mergeCell ref="Y172:AD172"/>
    <mergeCell ref="AF172:AL172"/>
    <mergeCell ref="A171:C171"/>
    <mergeCell ref="M171:P171"/>
    <mergeCell ref="Q171:R171"/>
    <mergeCell ref="T171:V171"/>
    <mergeCell ref="Y171:AD171"/>
    <mergeCell ref="AF171:AL171"/>
    <mergeCell ref="A170:C170"/>
    <mergeCell ref="M170:P170"/>
    <mergeCell ref="Q170:R170"/>
    <mergeCell ref="T170:V170"/>
    <mergeCell ref="Y170:AD170"/>
    <mergeCell ref="AF170:AL170"/>
    <mergeCell ref="A169:C169"/>
    <mergeCell ref="M169:P169"/>
    <mergeCell ref="Q169:R169"/>
    <mergeCell ref="T169:V169"/>
    <mergeCell ref="Y169:AD169"/>
    <mergeCell ref="AF169:AL169"/>
    <mergeCell ref="A168:C168"/>
    <mergeCell ref="M168:P168"/>
    <mergeCell ref="Q168:R168"/>
    <mergeCell ref="T168:V168"/>
    <mergeCell ref="Y168:AD168"/>
    <mergeCell ref="AF168:AL168"/>
    <mergeCell ref="A167:C167"/>
    <mergeCell ref="M167:P167"/>
    <mergeCell ref="Q167:R167"/>
    <mergeCell ref="T167:V167"/>
    <mergeCell ref="Y167:AD167"/>
    <mergeCell ref="AF167:AL167"/>
    <mergeCell ref="A166:C166"/>
    <mergeCell ref="M166:P166"/>
    <mergeCell ref="Q166:R166"/>
    <mergeCell ref="T166:V166"/>
    <mergeCell ref="Y166:AD166"/>
    <mergeCell ref="AF166:AL166"/>
    <mergeCell ref="A165:C165"/>
    <mergeCell ref="M165:P165"/>
    <mergeCell ref="Q165:R165"/>
    <mergeCell ref="T165:V165"/>
    <mergeCell ref="Y165:AD165"/>
    <mergeCell ref="AF165:AL165"/>
    <mergeCell ref="A164:C164"/>
    <mergeCell ref="M164:P164"/>
    <mergeCell ref="Q164:R164"/>
    <mergeCell ref="T164:V164"/>
    <mergeCell ref="Y164:AD164"/>
    <mergeCell ref="AF164:AL164"/>
    <mergeCell ref="A163:C163"/>
    <mergeCell ref="M163:P163"/>
    <mergeCell ref="Q163:R163"/>
    <mergeCell ref="T163:V163"/>
    <mergeCell ref="Y163:AD163"/>
    <mergeCell ref="AF163:AL163"/>
    <mergeCell ref="A162:C162"/>
    <mergeCell ref="M162:P162"/>
    <mergeCell ref="Q162:R162"/>
    <mergeCell ref="T162:V162"/>
    <mergeCell ref="Y162:AD162"/>
    <mergeCell ref="AF162:AL162"/>
    <mergeCell ref="A161:C161"/>
    <mergeCell ref="M161:P161"/>
    <mergeCell ref="Q161:R161"/>
    <mergeCell ref="T161:V161"/>
    <mergeCell ref="Y161:AD161"/>
    <mergeCell ref="AF161:AL161"/>
    <mergeCell ref="A160:C160"/>
    <mergeCell ref="M160:P160"/>
    <mergeCell ref="Q160:R160"/>
    <mergeCell ref="T160:V160"/>
    <mergeCell ref="Y160:AD160"/>
    <mergeCell ref="AF160:AL160"/>
    <mergeCell ref="A159:C159"/>
    <mergeCell ref="M159:P159"/>
    <mergeCell ref="Q159:R159"/>
    <mergeCell ref="T159:V159"/>
    <mergeCell ref="Y159:AD159"/>
    <mergeCell ref="AF159:AL159"/>
    <mergeCell ref="A158:C158"/>
    <mergeCell ref="M158:P158"/>
    <mergeCell ref="Q158:R158"/>
    <mergeCell ref="T158:V158"/>
    <mergeCell ref="Y158:AD158"/>
    <mergeCell ref="AF158:AL158"/>
    <mergeCell ref="A157:C157"/>
    <mergeCell ref="M157:P157"/>
    <mergeCell ref="Q157:R157"/>
    <mergeCell ref="T157:V157"/>
    <mergeCell ref="Y157:AD157"/>
    <mergeCell ref="AF157:AL157"/>
    <mergeCell ref="A156:C156"/>
    <mergeCell ref="M156:P156"/>
    <mergeCell ref="Q156:R156"/>
    <mergeCell ref="T156:V156"/>
    <mergeCell ref="Y156:AD156"/>
    <mergeCell ref="AF156:AL156"/>
    <mergeCell ref="A155:C155"/>
    <mergeCell ref="M155:P155"/>
    <mergeCell ref="Q155:R155"/>
    <mergeCell ref="T155:V155"/>
    <mergeCell ref="Y155:AD155"/>
    <mergeCell ref="AF155:AL155"/>
    <mergeCell ref="A154:C154"/>
    <mergeCell ref="M154:P154"/>
    <mergeCell ref="Q154:R154"/>
    <mergeCell ref="T154:V154"/>
    <mergeCell ref="Y154:AD154"/>
    <mergeCell ref="AF154:AL154"/>
    <mergeCell ref="A153:C153"/>
    <mergeCell ref="M153:P153"/>
    <mergeCell ref="Q153:R153"/>
    <mergeCell ref="T153:V153"/>
    <mergeCell ref="Y153:AD153"/>
    <mergeCell ref="AF153:AL153"/>
    <mergeCell ref="A152:C152"/>
    <mergeCell ref="M152:P152"/>
    <mergeCell ref="Q152:R152"/>
    <mergeCell ref="T152:V152"/>
    <mergeCell ref="Y152:AD152"/>
    <mergeCell ref="AF152:AL152"/>
    <mergeCell ref="A151:C151"/>
    <mergeCell ref="M151:P151"/>
    <mergeCell ref="Q151:R151"/>
    <mergeCell ref="T151:V151"/>
    <mergeCell ref="Y151:AD151"/>
    <mergeCell ref="AF151:AL151"/>
    <mergeCell ref="A150:C150"/>
    <mergeCell ref="M150:P150"/>
    <mergeCell ref="Q150:R150"/>
    <mergeCell ref="T150:V150"/>
    <mergeCell ref="Y150:AD150"/>
    <mergeCell ref="AF150:AL150"/>
    <mergeCell ref="A149:C149"/>
    <mergeCell ref="M149:P149"/>
    <mergeCell ref="Q149:R149"/>
    <mergeCell ref="T149:V149"/>
    <mergeCell ref="Y149:AD149"/>
    <mergeCell ref="AF149:AL149"/>
    <mergeCell ref="A148:C148"/>
    <mergeCell ref="M148:P148"/>
    <mergeCell ref="Q148:R148"/>
    <mergeCell ref="T148:V148"/>
    <mergeCell ref="Y148:AD148"/>
    <mergeCell ref="AF148:AL148"/>
    <mergeCell ref="A147:C147"/>
    <mergeCell ref="M147:P147"/>
    <mergeCell ref="Q147:R147"/>
    <mergeCell ref="T147:V147"/>
    <mergeCell ref="Y147:AD147"/>
    <mergeCell ref="AF147:AL147"/>
    <mergeCell ref="A146:C146"/>
    <mergeCell ref="M146:P146"/>
    <mergeCell ref="Q146:R146"/>
    <mergeCell ref="T146:V146"/>
    <mergeCell ref="Y146:AD146"/>
    <mergeCell ref="AF146:AL146"/>
    <mergeCell ref="A145:C145"/>
    <mergeCell ref="M145:P145"/>
    <mergeCell ref="Q145:R145"/>
    <mergeCell ref="T145:V145"/>
    <mergeCell ref="Y145:AD145"/>
    <mergeCell ref="AF145:AL145"/>
    <mergeCell ref="A144:C144"/>
    <mergeCell ref="M144:P144"/>
    <mergeCell ref="Q144:R144"/>
    <mergeCell ref="T144:V144"/>
    <mergeCell ref="Y144:AD144"/>
    <mergeCell ref="AF144:AL144"/>
    <mergeCell ref="A143:C143"/>
    <mergeCell ref="M143:P143"/>
    <mergeCell ref="Q143:R143"/>
    <mergeCell ref="T143:V143"/>
    <mergeCell ref="Y143:AD143"/>
    <mergeCell ref="AF143:AL143"/>
    <mergeCell ref="A142:C142"/>
    <mergeCell ref="M142:P142"/>
    <mergeCell ref="Q142:R142"/>
    <mergeCell ref="T142:V142"/>
    <mergeCell ref="Y142:AD142"/>
    <mergeCell ref="AF142:AL142"/>
    <mergeCell ref="A141:C141"/>
    <mergeCell ref="M141:P141"/>
    <mergeCell ref="Q141:R141"/>
    <mergeCell ref="T141:V141"/>
    <mergeCell ref="Y141:AD141"/>
    <mergeCell ref="AF141:AL141"/>
    <mergeCell ref="A140:C140"/>
    <mergeCell ref="M140:P140"/>
    <mergeCell ref="Q140:R140"/>
    <mergeCell ref="T140:V140"/>
    <mergeCell ref="Y140:AD140"/>
    <mergeCell ref="AF140:AL140"/>
    <mergeCell ref="A139:C139"/>
    <mergeCell ref="M139:P139"/>
    <mergeCell ref="Q139:R139"/>
    <mergeCell ref="T139:V139"/>
    <mergeCell ref="Y139:AD139"/>
    <mergeCell ref="AF139:AL139"/>
    <mergeCell ref="A138:C138"/>
    <mergeCell ref="M138:P138"/>
    <mergeCell ref="Q138:R138"/>
    <mergeCell ref="T138:V138"/>
    <mergeCell ref="Y138:AD138"/>
    <mergeCell ref="AF138:AL138"/>
    <mergeCell ref="A137:C137"/>
    <mergeCell ref="M137:P137"/>
    <mergeCell ref="Q137:R137"/>
    <mergeCell ref="T137:V137"/>
    <mergeCell ref="Y137:AD137"/>
    <mergeCell ref="AF137:AL137"/>
    <mergeCell ref="A136:C136"/>
    <mergeCell ref="M136:P136"/>
    <mergeCell ref="Q136:R136"/>
    <mergeCell ref="T136:V136"/>
    <mergeCell ref="Y136:AD136"/>
    <mergeCell ref="AF136:AL136"/>
    <mergeCell ref="A135:C135"/>
    <mergeCell ref="M135:P135"/>
    <mergeCell ref="Q135:R135"/>
    <mergeCell ref="T135:V135"/>
    <mergeCell ref="Y135:AD135"/>
    <mergeCell ref="AF135:AL135"/>
    <mergeCell ref="A134:C134"/>
    <mergeCell ref="M134:P134"/>
    <mergeCell ref="Q134:R134"/>
    <mergeCell ref="T134:V134"/>
    <mergeCell ref="Y134:AD134"/>
    <mergeCell ref="AF134:AL134"/>
    <mergeCell ref="A133:C133"/>
    <mergeCell ref="M133:P133"/>
    <mergeCell ref="Q133:R133"/>
    <mergeCell ref="T133:V133"/>
    <mergeCell ref="Y133:AD133"/>
    <mergeCell ref="AF133:AL133"/>
    <mergeCell ref="A132:C132"/>
    <mergeCell ref="M132:P132"/>
    <mergeCell ref="Q132:R132"/>
    <mergeCell ref="T132:V132"/>
    <mergeCell ref="Y132:AD132"/>
    <mergeCell ref="AF132:AL132"/>
    <mergeCell ref="A131:C131"/>
    <mergeCell ref="M131:P131"/>
    <mergeCell ref="Q131:R131"/>
    <mergeCell ref="T131:V131"/>
    <mergeCell ref="Y131:AD131"/>
    <mergeCell ref="AF131:AL131"/>
    <mergeCell ref="A130:C130"/>
    <mergeCell ref="M130:P130"/>
    <mergeCell ref="Q130:R130"/>
    <mergeCell ref="T130:V130"/>
    <mergeCell ref="Y130:AD130"/>
    <mergeCell ref="AF130:AL130"/>
    <mergeCell ref="A129:C129"/>
    <mergeCell ref="M129:P129"/>
    <mergeCell ref="Q129:R129"/>
    <mergeCell ref="T129:V129"/>
    <mergeCell ref="Y129:AD129"/>
    <mergeCell ref="AF129:AL129"/>
    <mergeCell ref="A128:C128"/>
    <mergeCell ref="M128:P128"/>
    <mergeCell ref="Q128:R128"/>
    <mergeCell ref="T128:V128"/>
    <mergeCell ref="Y128:AD128"/>
    <mergeCell ref="AF128:AL128"/>
    <mergeCell ref="A127:C127"/>
    <mergeCell ref="M127:P127"/>
    <mergeCell ref="Q127:R127"/>
    <mergeCell ref="T127:V127"/>
    <mergeCell ref="Y127:AD127"/>
    <mergeCell ref="AF127:AL127"/>
    <mergeCell ref="A126:C126"/>
    <mergeCell ref="M126:P126"/>
    <mergeCell ref="Q126:R126"/>
    <mergeCell ref="T126:V126"/>
    <mergeCell ref="Y126:AD126"/>
    <mergeCell ref="AF126:AL126"/>
    <mergeCell ref="A125:C125"/>
    <mergeCell ref="M125:P125"/>
    <mergeCell ref="Q125:R125"/>
    <mergeCell ref="T125:V125"/>
    <mergeCell ref="Y125:AD125"/>
    <mergeCell ref="AF125:AL125"/>
    <mergeCell ref="A124:C124"/>
    <mergeCell ref="M124:P124"/>
    <mergeCell ref="Q124:R124"/>
    <mergeCell ref="T124:V124"/>
    <mergeCell ref="Y124:AD124"/>
    <mergeCell ref="AF124:AL124"/>
    <mergeCell ref="A123:C123"/>
    <mergeCell ref="M123:P123"/>
    <mergeCell ref="Q123:R123"/>
    <mergeCell ref="T123:V123"/>
    <mergeCell ref="Y123:AD123"/>
    <mergeCell ref="AF123:AL123"/>
    <mergeCell ref="A122:C122"/>
    <mergeCell ref="M122:P122"/>
    <mergeCell ref="Q122:R122"/>
    <mergeCell ref="T122:V122"/>
    <mergeCell ref="Y122:AD122"/>
    <mergeCell ref="AF122:AL122"/>
    <mergeCell ref="A121:C121"/>
    <mergeCell ref="M121:P121"/>
    <mergeCell ref="Q121:R121"/>
    <mergeCell ref="T121:V121"/>
    <mergeCell ref="Y121:AD121"/>
    <mergeCell ref="AF121:AL121"/>
    <mergeCell ref="A120:C120"/>
    <mergeCell ref="M120:P120"/>
    <mergeCell ref="Q120:R120"/>
    <mergeCell ref="T120:V120"/>
    <mergeCell ref="Y120:AD120"/>
    <mergeCell ref="AF120:AL120"/>
    <mergeCell ref="A119:C119"/>
    <mergeCell ref="M119:P119"/>
    <mergeCell ref="Q119:R119"/>
    <mergeCell ref="T119:V119"/>
    <mergeCell ref="Y119:AD119"/>
    <mergeCell ref="AF119:AL119"/>
    <mergeCell ref="A118:C118"/>
    <mergeCell ref="M118:P118"/>
    <mergeCell ref="Q118:R118"/>
    <mergeCell ref="T118:V118"/>
    <mergeCell ref="Y118:AD118"/>
    <mergeCell ref="AF118:AL118"/>
    <mergeCell ref="A117:C117"/>
    <mergeCell ref="M117:P117"/>
    <mergeCell ref="Q117:R117"/>
    <mergeCell ref="T117:V117"/>
    <mergeCell ref="Y117:AD117"/>
    <mergeCell ref="AF117:AL117"/>
    <mergeCell ref="A116:C116"/>
    <mergeCell ref="M116:P116"/>
    <mergeCell ref="Q116:R116"/>
    <mergeCell ref="T116:V116"/>
    <mergeCell ref="Y116:AD116"/>
    <mergeCell ref="AF116:AL116"/>
    <mergeCell ref="A115:C115"/>
    <mergeCell ref="M115:P115"/>
    <mergeCell ref="Q115:R115"/>
    <mergeCell ref="T115:V115"/>
    <mergeCell ref="Y115:AD115"/>
    <mergeCell ref="AF115:AL115"/>
    <mergeCell ref="A114:C114"/>
    <mergeCell ref="M114:P114"/>
    <mergeCell ref="Q114:R114"/>
    <mergeCell ref="T114:V114"/>
    <mergeCell ref="Y114:AD114"/>
    <mergeCell ref="AF114:AL114"/>
    <mergeCell ref="A113:C113"/>
    <mergeCell ref="M113:P113"/>
    <mergeCell ref="Q113:R113"/>
    <mergeCell ref="T113:V113"/>
    <mergeCell ref="Y113:AD113"/>
    <mergeCell ref="AF113:AL113"/>
    <mergeCell ref="A112:C112"/>
    <mergeCell ref="M112:P112"/>
    <mergeCell ref="Q112:R112"/>
    <mergeCell ref="T112:V112"/>
    <mergeCell ref="Y112:AD112"/>
    <mergeCell ref="AF112:AL112"/>
    <mergeCell ref="A111:C111"/>
    <mergeCell ref="M111:P111"/>
    <mergeCell ref="Q111:R111"/>
    <mergeCell ref="T111:V111"/>
    <mergeCell ref="Y111:AD111"/>
    <mergeCell ref="AF111:AL111"/>
    <mergeCell ref="A110:C110"/>
    <mergeCell ref="M110:P110"/>
    <mergeCell ref="Q110:R110"/>
    <mergeCell ref="T110:V110"/>
    <mergeCell ref="Y110:AD110"/>
    <mergeCell ref="AF110:AL110"/>
    <mergeCell ref="A109:C109"/>
    <mergeCell ref="M109:P109"/>
    <mergeCell ref="Q109:R109"/>
    <mergeCell ref="T109:V109"/>
    <mergeCell ref="Y109:AD109"/>
    <mergeCell ref="AF109:AL109"/>
    <mergeCell ref="A108:C108"/>
    <mergeCell ref="I108:P108"/>
    <mergeCell ref="Q108:R108"/>
    <mergeCell ref="T108:V108"/>
    <mergeCell ref="Y108:AD108"/>
    <mergeCell ref="AF108:AL108"/>
    <mergeCell ref="A107:C107"/>
    <mergeCell ref="H107:P107"/>
    <mergeCell ref="Q107:R107"/>
    <mergeCell ref="T107:V107"/>
    <mergeCell ref="Y107:AD107"/>
    <mergeCell ref="AF107:AL107"/>
    <mergeCell ref="A106:C106"/>
    <mergeCell ref="H106:P106"/>
    <mergeCell ref="Q106:R106"/>
    <mergeCell ref="T106:V106"/>
    <mergeCell ref="Y106:AD106"/>
    <mergeCell ref="AF106:AL106"/>
    <mergeCell ref="A105:C105"/>
    <mergeCell ref="H105:P105"/>
    <mergeCell ref="Q105:R105"/>
    <mergeCell ref="T105:V105"/>
    <mergeCell ref="Y105:AD105"/>
    <mergeCell ref="AF105:AL105"/>
    <mergeCell ref="A104:C104"/>
    <mergeCell ref="M104:P104"/>
    <mergeCell ref="Q104:R104"/>
    <mergeCell ref="T104:V104"/>
    <mergeCell ref="Y104:AD104"/>
    <mergeCell ref="AF104:AL104"/>
    <mergeCell ref="A103:C103"/>
    <mergeCell ref="K103:P103"/>
    <mergeCell ref="Q103:R103"/>
    <mergeCell ref="T103:V103"/>
    <mergeCell ref="Y103:AD103"/>
    <mergeCell ref="AF103:AL103"/>
    <mergeCell ref="A102:C102"/>
    <mergeCell ref="J102:P102"/>
    <mergeCell ref="Q102:R102"/>
    <mergeCell ref="T102:V102"/>
    <mergeCell ref="Y102:AD102"/>
    <mergeCell ref="AF102:AL102"/>
    <mergeCell ref="A101:C101"/>
    <mergeCell ref="M101:P101"/>
    <mergeCell ref="Q101:R101"/>
    <mergeCell ref="T101:V101"/>
    <mergeCell ref="Y101:AD101"/>
    <mergeCell ref="AF101:AL101"/>
    <mergeCell ref="A100:C100"/>
    <mergeCell ref="K100:P100"/>
    <mergeCell ref="Q100:R100"/>
    <mergeCell ref="T100:V100"/>
    <mergeCell ref="Y100:AD100"/>
    <mergeCell ref="AF100:AL100"/>
    <mergeCell ref="A99:C99"/>
    <mergeCell ref="J99:P99"/>
    <mergeCell ref="Q99:R99"/>
    <mergeCell ref="T99:V99"/>
    <mergeCell ref="Y99:AD99"/>
    <mergeCell ref="AF99:AL99"/>
    <mergeCell ref="A98:C98"/>
    <mergeCell ref="M98:P98"/>
    <mergeCell ref="Q98:R98"/>
    <mergeCell ref="T98:V98"/>
    <mergeCell ref="Y98:AD98"/>
    <mergeCell ref="AF98:AL98"/>
    <mergeCell ref="A97:C97"/>
    <mergeCell ref="K97:P97"/>
    <mergeCell ref="Q97:R97"/>
    <mergeCell ref="T97:V97"/>
    <mergeCell ref="Y97:AD97"/>
    <mergeCell ref="AF97:AL97"/>
    <mergeCell ref="A96:C96"/>
    <mergeCell ref="J96:P96"/>
    <mergeCell ref="Q96:R96"/>
    <mergeCell ref="T96:V96"/>
    <mergeCell ref="Y96:AD96"/>
    <mergeCell ref="AF96:AL96"/>
    <mergeCell ref="A95:C95"/>
    <mergeCell ref="I95:P95"/>
    <mergeCell ref="Q95:R95"/>
    <mergeCell ref="T95:V95"/>
    <mergeCell ref="Y95:AD95"/>
    <mergeCell ref="AF95:AL95"/>
    <mergeCell ref="A94:C94"/>
    <mergeCell ref="H94:P94"/>
    <mergeCell ref="Q94:R94"/>
    <mergeCell ref="T94:V94"/>
    <mergeCell ref="Y94:AD94"/>
    <mergeCell ref="AF94:AL94"/>
    <mergeCell ref="A93:C93"/>
    <mergeCell ref="M93:P93"/>
    <mergeCell ref="Q93:R93"/>
    <mergeCell ref="T93:V93"/>
    <mergeCell ref="Y93:AD93"/>
    <mergeCell ref="AF93:AL93"/>
    <mergeCell ref="A92:C92"/>
    <mergeCell ref="K92:P92"/>
    <mergeCell ref="Q92:R92"/>
    <mergeCell ref="T92:V92"/>
    <mergeCell ref="Y92:AD92"/>
    <mergeCell ref="AF92:AL92"/>
    <mergeCell ref="A91:C91"/>
    <mergeCell ref="M91:P91"/>
    <mergeCell ref="Q91:R91"/>
    <mergeCell ref="T91:V91"/>
    <mergeCell ref="Y91:AD91"/>
    <mergeCell ref="AF91:AL91"/>
    <mergeCell ref="A90:C90"/>
    <mergeCell ref="K90:P90"/>
    <mergeCell ref="Q90:R90"/>
    <mergeCell ref="T90:V90"/>
    <mergeCell ref="Y90:AD90"/>
    <mergeCell ref="AF90:AL90"/>
    <mergeCell ref="A89:C89"/>
    <mergeCell ref="M89:P89"/>
    <mergeCell ref="Q89:R89"/>
    <mergeCell ref="T89:V89"/>
    <mergeCell ref="Y89:AD89"/>
    <mergeCell ref="AF89:AL89"/>
    <mergeCell ref="A88:C88"/>
    <mergeCell ref="K88:P88"/>
    <mergeCell ref="Q88:R88"/>
    <mergeCell ref="T88:V88"/>
    <mergeCell ref="Y88:AD88"/>
    <mergeCell ref="AF88:AL88"/>
    <mergeCell ref="A87:C87"/>
    <mergeCell ref="J87:P87"/>
    <mergeCell ref="Q87:R87"/>
    <mergeCell ref="T87:V87"/>
    <mergeCell ref="Y87:AD87"/>
    <mergeCell ref="AF87:AL87"/>
    <mergeCell ref="A86:C86"/>
    <mergeCell ref="M86:P86"/>
    <mergeCell ref="Q86:R86"/>
    <mergeCell ref="T86:V86"/>
    <mergeCell ref="Y86:AD86"/>
    <mergeCell ref="AF86:AL86"/>
    <mergeCell ref="A85:C85"/>
    <mergeCell ref="K85:P85"/>
    <mergeCell ref="Q85:R85"/>
    <mergeCell ref="T85:V85"/>
    <mergeCell ref="Y85:AD85"/>
    <mergeCell ref="AF85:AL85"/>
    <mergeCell ref="A84:C84"/>
    <mergeCell ref="M84:P84"/>
    <mergeCell ref="Q84:R84"/>
    <mergeCell ref="T84:V84"/>
    <mergeCell ref="Y84:AD84"/>
    <mergeCell ref="AF84:AL84"/>
    <mergeCell ref="A83:C83"/>
    <mergeCell ref="K83:P83"/>
    <mergeCell ref="Q83:R83"/>
    <mergeCell ref="T83:V83"/>
    <mergeCell ref="Y83:AD83"/>
    <mergeCell ref="AF83:AL83"/>
    <mergeCell ref="A82:C82"/>
    <mergeCell ref="M82:P82"/>
    <mergeCell ref="Q82:R82"/>
    <mergeCell ref="T82:V82"/>
    <mergeCell ref="Y82:AD82"/>
    <mergeCell ref="AF82:AL82"/>
    <mergeCell ref="A81:C81"/>
    <mergeCell ref="K81:P81"/>
    <mergeCell ref="Q81:R81"/>
    <mergeCell ref="T81:V81"/>
    <mergeCell ref="Y81:AD81"/>
    <mergeCell ref="AF81:AL81"/>
    <mergeCell ref="A80:C80"/>
    <mergeCell ref="J80:P80"/>
    <mergeCell ref="Q80:R80"/>
    <mergeCell ref="T80:V80"/>
    <mergeCell ref="Y80:AD80"/>
    <mergeCell ref="AF80:AL80"/>
    <mergeCell ref="A79:C79"/>
    <mergeCell ref="M79:P79"/>
    <mergeCell ref="Q79:R79"/>
    <mergeCell ref="T79:V79"/>
    <mergeCell ref="Y79:AD79"/>
    <mergeCell ref="AF79:AL79"/>
    <mergeCell ref="A78:C78"/>
    <mergeCell ref="K78:P78"/>
    <mergeCell ref="Q78:R78"/>
    <mergeCell ref="T78:V78"/>
    <mergeCell ref="Y78:AD78"/>
    <mergeCell ref="AF78:AL78"/>
    <mergeCell ref="A77:C77"/>
    <mergeCell ref="M77:P77"/>
    <mergeCell ref="Q77:R77"/>
    <mergeCell ref="T77:V77"/>
    <mergeCell ref="Y77:AD77"/>
    <mergeCell ref="AF77:AL77"/>
    <mergeCell ref="A76:C76"/>
    <mergeCell ref="K76:P76"/>
    <mergeCell ref="Q76:R76"/>
    <mergeCell ref="T76:V76"/>
    <mergeCell ref="Y76:AD76"/>
    <mergeCell ref="AF76:AL76"/>
    <mergeCell ref="A75:C75"/>
    <mergeCell ref="M75:P75"/>
    <mergeCell ref="Q75:R75"/>
    <mergeCell ref="T75:V75"/>
    <mergeCell ref="Y75:AD75"/>
    <mergeCell ref="AF75:AL75"/>
    <mergeCell ref="A74:C74"/>
    <mergeCell ref="K74:P74"/>
    <mergeCell ref="Q74:R74"/>
    <mergeCell ref="T74:V74"/>
    <mergeCell ref="Y74:AD74"/>
    <mergeCell ref="AF74:AL74"/>
    <mergeCell ref="A73:C73"/>
    <mergeCell ref="J73:P73"/>
    <mergeCell ref="Q73:R73"/>
    <mergeCell ref="T73:V73"/>
    <mergeCell ref="Y73:AD73"/>
    <mergeCell ref="AF73:AL73"/>
    <mergeCell ref="A72:C72"/>
    <mergeCell ref="I72:P72"/>
    <mergeCell ref="Q72:R72"/>
    <mergeCell ref="T72:V72"/>
    <mergeCell ref="Y72:AD72"/>
    <mergeCell ref="AF72:AL72"/>
    <mergeCell ref="A71:C71"/>
    <mergeCell ref="M71:P71"/>
    <mergeCell ref="Q71:R71"/>
    <mergeCell ref="T71:V71"/>
    <mergeCell ref="Y71:AD71"/>
    <mergeCell ref="AF71:AL71"/>
    <mergeCell ref="A70:C70"/>
    <mergeCell ref="K70:P70"/>
    <mergeCell ref="Q70:R70"/>
    <mergeCell ref="T70:V70"/>
    <mergeCell ref="Y70:AD70"/>
    <mergeCell ref="AF70:AL70"/>
    <mergeCell ref="A69:C69"/>
    <mergeCell ref="J69:P69"/>
    <mergeCell ref="Q69:R69"/>
    <mergeCell ref="T69:V69"/>
    <mergeCell ref="Y69:AD69"/>
    <mergeCell ref="AF69:AL69"/>
    <mergeCell ref="A68:C68"/>
    <mergeCell ref="M68:P68"/>
    <mergeCell ref="Q68:R68"/>
    <mergeCell ref="T68:V68"/>
    <mergeCell ref="Y68:AD68"/>
    <mergeCell ref="AF68:AL68"/>
    <mergeCell ref="A67:C67"/>
    <mergeCell ref="K67:P67"/>
    <mergeCell ref="Q67:R67"/>
    <mergeCell ref="T67:V67"/>
    <mergeCell ref="Y67:AD67"/>
    <mergeCell ref="AF67:AL67"/>
    <mergeCell ref="A66:C66"/>
    <mergeCell ref="M66:P66"/>
    <mergeCell ref="Q66:R66"/>
    <mergeCell ref="T66:V66"/>
    <mergeCell ref="Y66:AD66"/>
    <mergeCell ref="AF66:AL66"/>
    <mergeCell ref="A65:C65"/>
    <mergeCell ref="K65:P65"/>
    <mergeCell ref="Q65:R65"/>
    <mergeCell ref="T65:V65"/>
    <mergeCell ref="Y65:AD65"/>
    <mergeCell ref="AF65:AL65"/>
    <mergeCell ref="A64:C64"/>
    <mergeCell ref="J64:P64"/>
    <mergeCell ref="Q64:R64"/>
    <mergeCell ref="T64:V64"/>
    <mergeCell ref="Y64:AD64"/>
    <mergeCell ref="AF64:AL64"/>
    <mergeCell ref="A63:C63"/>
    <mergeCell ref="I63:P63"/>
    <mergeCell ref="Q63:R63"/>
    <mergeCell ref="T63:V63"/>
    <mergeCell ref="Y63:AD63"/>
    <mergeCell ref="AF63:AL63"/>
    <mergeCell ref="A62:C62"/>
    <mergeCell ref="H62:P62"/>
    <mergeCell ref="Q62:R62"/>
    <mergeCell ref="T62:V62"/>
    <mergeCell ref="Y62:AD62"/>
    <mergeCell ref="AF62:AL62"/>
    <mergeCell ref="A61:C61"/>
    <mergeCell ref="M61:P61"/>
    <mergeCell ref="Q61:R61"/>
    <mergeCell ref="T61:V61"/>
    <mergeCell ref="Y61:AD61"/>
    <mergeCell ref="AF61:AL61"/>
    <mergeCell ref="A60:C60"/>
    <mergeCell ref="K60:P60"/>
    <mergeCell ref="Q60:R60"/>
    <mergeCell ref="T60:V60"/>
    <mergeCell ref="Y60:AD60"/>
    <mergeCell ref="AF60:AL60"/>
    <mergeCell ref="A59:C59"/>
    <mergeCell ref="J59:P59"/>
    <mergeCell ref="Q59:R59"/>
    <mergeCell ref="T59:V59"/>
    <mergeCell ref="Y59:AD59"/>
    <mergeCell ref="AF59:AL59"/>
    <mergeCell ref="A58:C58"/>
    <mergeCell ref="M58:P58"/>
    <mergeCell ref="Q58:R58"/>
    <mergeCell ref="T58:V58"/>
    <mergeCell ref="Y58:AD58"/>
    <mergeCell ref="AF58:AL58"/>
    <mergeCell ref="A57:C57"/>
    <mergeCell ref="M57:P57"/>
    <mergeCell ref="Q57:R57"/>
    <mergeCell ref="T57:V57"/>
    <mergeCell ref="Y57:AD57"/>
    <mergeCell ref="AF57:AL57"/>
    <mergeCell ref="A56:C56"/>
    <mergeCell ref="K56:P56"/>
    <mergeCell ref="Q56:R56"/>
    <mergeCell ref="T56:V56"/>
    <mergeCell ref="Y56:AD56"/>
    <mergeCell ref="AF56:AL56"/>
    <mergeCell ref="A55:C55"/>
    <mergeCell ref="J55:P55"/>
    <mergeCell ref="Q55:R55"/>
    <mergeCell ref="T55:V55"/>
    <mergeCell ref="Y55:AD55"/>
    <mergeCell ref="AF55:AL55"/>
    <mergeCell ref="A54:C54"/>
    <mergeCell ref="I54:P54"/>
    <mergeCell ref="Q54:R54"/>
    <mergeCell ref="T54:V54"/>
    <mergeCell ref="Y54:AD54"/>
    <mergeCell ref="AF54:AL54"/>
    <mergeCell ref="A53:C53"/>
    <mergeCell ref="H53:P53"/>
    <mergeCell ref="Q53:R53"/>
    <mergeCell ref="T53:V53"/>
    <mergeCell ref="Y53:AD53"/>
    <mergeCell ref="AF53:AL53"/>
    <mergeCell ref="A52:C52"/>
    <mergeCell ref="H52:P52"/>
    <mergeCell ref="Q52:R52"/>
    <mergeCell ref="T52:V52"/>
    <mergeCell ref="Y52:AD52"/>
    <mergeCell ref="AF52:AL52"/>
    <mergeCell ref="A51:C51"/>
    <mergeCell ref="M51:P51"/>
    <mergeCell ref="Q51:R51"/>
    <mergeCell ref="T51:V51"/>
    <mergeCell ref="Y51:AD51"/>
    <mergeCell ref="AF51:AL51"/>
    <mergeCell ref="A50:C50"/>
    <mergeCell ref="M50:P50"/>
    <mergeCell ref="Q50:R50"/>
    <mergeCell ref="T50:V50"/>
    <mergeCell ref="Y50:AD50"/>
    <mergeCell ref="AF50:AL50"/>
    <mergeCell ref="A49:C49"/>
    <mergeCell ref="J49:P49"/>
    <mergeCell ref="Q49:R49"/>
    <mergeCell ref="T49:V49"/>
    <mergeCell ref="Y49:AD49"/>
    <mergeCell ref="AF49:AL49"/>
    <mergeCell ref="A48:C48"/>
    <mergeCell ref="M48:P48"/>
    <mergeCell ref="Q48:R48"/>
    <mergeCell ref="T48:V48"/>
    <mergeCell ref="Y48:AD48"/>
    <mergeCell ref="AF48:AL48"/>
    <mergeCell ref="A47:C47"/>
    <mergeCell ref="M47:P47"/>
    <mergeCell ref="Q47:R47"/>
    <mergeCell ref="T47:V47"/>
    <mergeCell ref="Y47:AD47"/>
    <mergeCell ref="AF47:AL47"/>
    <mergeCell ref="A46:C46"/>
    <mergeCell ref="J46:P46"/>
    <mergeCell ref="Q46:R46"/>
    <mergeCell ref="T46:V46"/>
    <mergeCell ref="Y46:AD46"/>
    <mergeCell ref="AF46:AL46"/>
    <mergeCell ref="A45:C45"/>
    <mergeCell ref="M45:P45"/>
    <mergeCell ref="Q45:R45"/>
    <mergeCell ref="T45:V45"/>
    <mergeCell ref="Y45:AD45"/>
    <mergeCell ref="AF45:AL45"/>
    <mergeCell ref="A44:C44"/>
    <mergeCell ref="M44:P44"/>
    <mergeCell ref="Q44:R44"/>
    <mergeCell ref="T44:V44"/>
    <mergeCell ref="Y44:AD44"/>
    <mergeCell ref="AF44:AL44"/>
    <mergeCell ref="A43:C43"/>
    <mergeCell ref="J43:P43"/>
    <mergeCell ref="Q43:R43"/>
    <mergeCell ref="T43:V43"/>
    <mergeCell ref="Y43:AD43"/>
    <mergeCell ref="AF43:AL43"/>
    <mergeCell ref="A42:C42"/>
    <mergeCell ref="M42:P42"/>
    <mergeCell ref="Q42:R42"/>
    <mergeCell ref="T42:V42"/>
    <mergeCell ref="Y42:AD42"/>
    <mergeCell ref="AF42:AL42"/>
    <mergeCell ref="A41:C41"/>
    <mergeCell ref="M41:P41"/>
    <mergeCell ref="Q41:R41"/>
    <mergeCell ref="T41:V41"/>
    <mergeCell ref="Y41:AD41"/>
    <mergeCell ref="AF41:AL41"/>
    <mergeCell ref="A40:C40"/>
    <mergeCell ref="J40:P40"/>
    <mergeCell ref="Q40:R40"/>
    <mergeCell ref="T40:V40"/>
    <mergeCell ref="Y40:AD40"/>
    <mergeCell ref="AF40:AL40"/>
    <mergeCell ref="A39:C39"/>
    <mergeCell ref="M39:P39"/>
    <mergeCell ref="Q39:R39"/>
    <mergeCell ref="T39:V39"/>
    <mergeCell ref="Y39:AD39"/>
    <mergeCell ref="AF39:AL39"/>
    <mergeCell ref="A38:C38"/>
    <mergeCell ref="M38:P38"/>
    <mergeCell ref="Q38:R38"/>
    <mergeCell ref="T38:V38"/>
    <mergeCell ref="Y38:AD38"/>
    <mergeCell ref="AF38:AL38"/>
    <mergeCell ref="A37:C37"/>
    <mergeCell ref="M37:P37"/>
    <mergeCell ref="Q37:R37"/>
    <mergeCell ref="T37:V37"/>
    <mergeCell ref="Y37:AD37"/>
    <mergeCell ref="AF37:AL37"/>
    <mergeCell ref="A36:C36"/>
    <mergeCell ref="M36:P36"/>
    <mergeCell ref="Q36:R36"/>
    <mergeCell ref="T36:V36"/>
    <mergeCell ref="Y36:AD36"/>
    <mergeCell ref="AF36:AL36"/>
    <mergeCell ref="A35:C35"/>
    <mergeCell ref="M35:P35"/>
    <mergeCell ref="Q35:R35"/>
    <mergeCell ref="T35:V35"/>
    <mergeCell ref="Y35:AD35"/>
    <mergeCell ref="AF35:AL35"/>
    <mergeCell ref="A34:C34"/>
    <mergeCell ref="M34:P34"/>
    <mergeCell ref="Q34:R34"/>
    <mergeCell ref="T34:V34"/>
    <mergeCell ref="Y34:AD34"/>
    <mergeCell ref="AF34:AL34"/>
    <mergeCell ref="A33:C33"/>
    <mergeCell ref="M33:P33"/>
    <mergeCell ref="Q33:R33"/>
    <mergeCell ref="T33:V33"/>
    <mergeCell ref="Y33:AD33"/>
    <mergeCell ref="AF33:AL33"/>
    <mergeCell ref="A32:C32"/>
    <mergeCell ref="J32:P32"/>
    <mergeCell ref="Q32:R32"/>
    <mergeCell ref="T32:V32"/>
    <mergeCell ref="Y32:AD32"/>
    <mergeCell ref="AF32:AL32"/>
    <mergeCell ref="A31:C31"/>
    <mergeCell ref="I31:P31"/>
    <mergeCell ref="Q31:R31"/>
    <mergeCell ref="T31:V31"/>
    <mergeCell ref="Y31:AD31"/>
    <mergeCell ref="AF31:AL31"/>
    <mergeCell ref="A30:C30"/>
    <mergeCell ref="H30:P30"/>
    <mergeCell ref="Q30:R30"/>
    <mergeCell ref="T30:V30"/>
    <mergeCell ref="Y30:AD30"/>
    <mergeCell ref="AF30:AL30"/>
    <mergeCell ref="A29:C29"/>
    <mergeCell ref="M29:P29"/>
    <mergeCell ref="Q29:R29"/>
    <mergeCell ref="T29:V29"/>
    <mergeCell ref="Y29:AD29"/>
    <mergeCell ref="AF29:AL29"/>
    <mergeCell ref="A28:C28"/>
    <mergeCell ref="I28:P28"/>
    <mergeCell ref="Q28:R28"/>
    <mergeCell ref="T28:V28"/>
    <mergeCell ref="Y28:AD28"/>
    <mergeCell ref="AF28:AL28"/>
    <mergeCell ref="A27:C27"/>
    <mergeCell ref="H27:P27"/>
    <mergeCell ref="Q27:R27"/>
    <mergeCell ref="T27:V27"/>
    <mergeCell ref="Y27:AD27"/>
    <mergeCell ref="AF27:AL27"/>
    <mergeCell ref="A26:C26"/>
    <mergeCell ref="M26:P26"/>
    <mergeCell ref="Q26:R26"/>
    <mergeCell ref="T26:V26"/>
    <mergeCell ref="Y26:AD26"/>
    <mergeCell ref="AF26:AL26"/>
    <mergeCell ref="A25:C25"/>
    <mergeCell ref="M25:P25"/>
    <mergeCell ref="Q25:R25"/>
    <mergeCell ref="T25:V25"/>
    <mergeCell ref="Y25:AD25"/>
    <mergeCell ref="AF25:AL25"/>
    <mergeCell ref="A24:C24"/>
    <mergeCell ref="J24:P24"/>
    <mergeCell ref="Q24:R24"/>
    <mergeCell ref="T24:V24"/>
    <mergeCell ref="Y24:AD24"/>
    <mergeCell ref="AF24:AL24"/>
    <mergeCell ref="A23:C23"/>
    <mergeCell ref="M23:P23"/>
    <mergeCell ref="Q23:R23"/>
    <mergeCell ref="T23:V23"/>
    <mergeCell ref="Y23:AD23"/>
    <mergeCell ref="AF23:AL23"/>
    <mergeCell ref="A22:C22"/>
    <mergeCell ref="J22:P22"/>
    <mergeCell ref="Q22:R22"/>
    <mergeCell ref="T22:V22"/>
    <mergeCell ref="Y22:AD22"/>
    <mergeCell ref="AF22:AL22"/>
    <mergeCell ref="A21:C21"/>
    <mergeCell ref="M21:P21"/>
    <mergeCell ref="Q21:R21"/>
    <mergeCell ref="T21:V21"/>
    <mergeCell ref="Y21:AD21"/>
    <mergeCell ref="AF21:AL21"/>
    <mergeCell ref="A20:C20"/>
    <mergeCell ref="M20:P20"/>
    <mergeCell ref="Q20:R20"/>
    <mergeCell ref="T20:V20"/>
    <mergeCell ref="Y20:AD20"/>
    <mergeCell ref="AF20:AL20"/>
    <mergeCell ref="A19:C19"/>
    <mergeCell ref="J19:P19"/>
    <mergeCell ref="Q19:R19"/>
    <mergeCell ref="T19:V19"/>
    <mergeCell ref="Y19:AD19"/>
    <mergeCell ref="AF19:AL19"/>
    <mergeCell ref="A18:C18"/>
    <mergeCell ref="I18:P18"/>
    <mergeCell ref="Q18:R18"/>
    <mergeCell ref="T18:V18"/>
    <mergeCell ref="Y18:AD18"/>
    <mergeCell ref="AF18:AL18"/>
    <mergeCell ref="A17:C17"/>
    <mergeCell ref="H17:P17"/>
    <mergeCell ref="Q17:R17"/>
    <mergeCell ref="T17:V17"/>
    <mergeCell ref="Y17:AD17"/>
    <mergeCell ref="AF17:AL17"/>
    <mergeCell ref="A16:C16"/>
    <mergeCell ref="M16:P16"/>
    <mergeCell ref="Q16:R16"/>
    <mergeCell ref="T16:V16"/>
    <mergeCell ref="Y16:AD16"/>
    <mergeCell ref="AF16:AL16"/>
    <mergeCell ref="A15:C15"/>
    <mergeCell ref="I15:P15"/>
    <mergeCell ref="Q15:R15"/>
    <mergeCell ref="T15:V15"/>
    <mergeCell ref="Y15:AD15"/>
    <mergeCell ref="AF15:AL15"/>
    <mergeCell ref="A14:C14"/>
    <mergeCell ref="M14:P14"/>
    <mergeCell ref="Q14:R14"/>
    <mergeCell ref="T14:V14"/>
    <mergeCell ref="Y14:AD14"/>
    <mergeCell ref="AF14:AL14"/>
    <mergeCell ref="A13:C13"/>
    <mergeCell ref="J13:P13"/>
    <mergeCell ref="Q13:R13"/>
    <mergeCell ref="T13:V13"/>
    <mergeCell ref="Y13:AD13"/>
    <mergeCell ref="AF13:AL13"/>
    <mergeCell ref="A12:C12"/>
    <mergeCell ref="M12:P12"/>
    <mergeCell ref="Q12:R12"/>
    <mergeCell ref="T12:V12"/>
    <mergeCell ref="Y12:AD12"/>
    <mergeCell ref="AF12:AL12"/>
    <mergeCell ref="A11:C11"/>
    <mergeCell ref="M11:P11"/>
    <mergeCell ref="Q11:R11"/>
    <mergeCell ref="T11:V11"/>
    <mergeCell ref="Y11:AD11"/>
    <mergeCell ref="AF11:AL11"/>
    <mergeCell ref="A10:C10"/>
    <mergeCell ref="J10:P10"/>
    <mergeCell ref="Q10:R10"/>
    <mergeCell ref="T10:V10"/>
    <mergeCell ref="Y10:AD10"/>
    <mergeCell ref="AF10:AL10"/>
    <mergeCell ref="A9:C9"/>
    <mergeCell ref="I9:P9"/>
    <mergeCell ref="Q9:R9"/>
    <mergeCell ref="T9:V9"/>
    <mergeCell ref="Y9:AD9"/>
    <mergeCell ref="AF9:AL9"/>
    <mergeCell ref="A8:C8"/>
    <mergeCell ref="H8:P8"/>
    <mergeCell ref="Q8:R8"/>
    <mergeCell ref="T8:V8"/>
    <mergeCell ref="Y8:AD8"/>
    <mergeCell ref="AF8:AL8"/>
    <mergeCell ref="A7:C7"/>
    <mergeCell ref="H7:P7"/>
    <mergeCell ref="Q7:R7"/>
    <mergeCell ref="T7:V7"/>
    <mergeCell ref="Y7:AD7"/>
    <mergeCell ref="AF7:AL7"/>
    <mergeCell ref="C1:AL1"/>
    <mergeCell ref="C2:M2"/>
    <mergeCell ref="O2:R2"/>
    <mergeCell ref="Z2:AB2"/>
    <mergeCell ref="AD2:AG2"/>
    <mergeCell ref="AI2:AK2"/>
    <mergeCell ref="A6:C6"/>
    <mergeCell ref="H6:P6"/>
    <mergeCell ref="Q6:R6"/>
    <mergeCell ref="T6:V6"/>
    <mergeCell ref="Y6:AD6"/>
    <mergeCell ref="AF6:AL6"/>
    <mergeCell ref="B5:F5"/>
    <mergeCell ref="J5:O5"/>
    <mergeCell ref="P5:R5"/>
    <mergeCell ref="U5:V5"/>
    <mergeCell ref="AA5:AD5"/>
    <mergeCell ref="AJ5:AL5"/>
    <mergeCell ref="C3:Q3"/>
    <mergeCell ref="V3:Z3"/>
    <mergeCell ref="AB3:AF3"/>
    <mergeCell ref="AH3:AI3"/>
    <mergeCell ref="AK3:AL3"/>
    <mergeCell ref="C4:Q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I502"/>
  <sheetViews>
    <sheetView topLeftCell="A48" workbookViewId="0">
      <selection activeCell="I55" sqref="I55"/>
    </sheetView>
  </sheetViews>
  <sheetFormatPr defaultRowHeight="15" x14ac:dyDescent="0.25"/>
  <cols>
    <col min="1" max="1" width="18.140625" customWidth="1"/>
    <col min="2" max="2" width="70.140625" customWidth="1"/>
    <col min="4" max="4" width="14.42578125" style="64" customWidth="1"/>
    <col min="5" max="6" width="12.7109375" style="64" customWidth="1"/>
    <col min="7" max="7" width="14.42578125" style="64" customWidth="1"/>
    <col min="8" max="8" width="14.5703125" bestFit="1" customWidth="1"/>
    <col min="9" max="9" width="13.5703125" bestFit="1" customWidth="1"/>
    <col min="257" max="257" width="18.140625" customWidth="1"/>
    <col min="258" max="258" width="70.140625" customWidth="1"/>
    <col min="260" max="260" width="14.42578125" customWidth="1"/>
    <col min="261" max="262" width="12.7109375" customWidth="1"/>
    <col min="263" max="263" width="14.42578125" customWidth="1"/>
    <col min="513" max="513" width="18.140625" customWidth="1"/>
    <col min="514" max="514" width="70.140625" customWidth="1"/>
    <col min="516" max="516" width="14.42578125" customWidth="1"/>
    <col min="517" max="518" width="12.7109375" customWidth="1"/>
    <col min="519" max="519" width="14.42578125" customWidth="1"/>
    <col min="769" max="769" width="18.140625" customWidth="1"/>
    <col min="770" max="770" width="70.140625" customWidth="1"/>
    <col min="772" max="772" width="14.42578125" customWidth="1"/>
    <col min="773" max="774" width="12.7109375" customWidth="1"/>
    <col min="775" max="775" width="14.42578125" customWidth="1"/>
    <col min="1025" max="1025" width="18.140625" customWidth="1"/>
    <col min="1026" max="1026" width="70.140625" customWidth="1"/>
    <col min="1028" max="1028" width="14.42578125" customWidth="1"/>
    <col min="1029" max="1030" width="12.7109375" customWidth="1"/>
    <col min="1031" max="1031" width="14.42578125" customWidth="1"/>
    <col min="1281" max="1281" width="18.140625" customWidth="1"/>
    <col min="1282" max="1282" width="70.140625" customWidth="1"/>
    <col min="1284" max="1284" width="14.42578125" customWidth="1"/>
    <col min="1285" max="1286" width="12.7109375" customWidth="1"/>
    <col min="1287" max="1287" width="14.42578125" customWidth="1"/>
    <col min="1537" max="1537" width="18.140625" customWidth="1"/>
    <col min="1538" max="1538" width="70.140625" customWidth="1"/>
    <col min="1540" max="1540" width="14.42578125" customWidth="1"/>
    <col min="1541" max="1542" width="12.7109375" customWidth="1"/>
    <col min="1543" max="1543" width="14.42578125" customWidth="1"/>
    <col min="1793" max="1793" width="18.140625" customWidth="1"/>
    <col min="1794" max="1794" width="70.140625" customWidth="1"/>
    <col min="1796" max="1796" width="14.42578125" customWidth="1"/>
    <col min="1797" max="1798" width="12.7109375" customWidth="1"/>
    <col min="1799" max="1799" width="14.42578125" customWidth="1"/>
    <col min="2049" max="2049" width="18.140625" customWidth="1"/>
    <col min="2050" max="2050" width="70.140625" customWidth="1"/>
    <col min="2052" max="2052" width="14.42578125" customWidth="1"/>
    <col min="2053" max="2054" width="12.7109375" customWidth="1"/>
    <col min="2055" max="2055" width="14.42578125" customWidth="1"/>
    <col min="2305" max="2305" width="18.140625" customWidth="1"/>
    <col min="2306" max="2306" width="70.140625" customWidth="1"/>
    <col min="2308" max="2308" width="14.42578125" customWidth="1"/>
    <col min="2309" max="2310" width="12.7109375" customWidth="1"/>
    <col min="2311" max="2311" width="14.42578125" customWidth="1"/>
    <col min="2561" max="2561" width="18.140625" customWidth="1"/>
    <col min="2562" max="2562" width="70.140625" customWidth="1"/>
    <col min="2564" max="2564" width="14.42578125" customWidth="1"/>
    <col min="2565" max="2566" width="12.7109375" customWidth="1"/>
    <col min="2567" max="2567" width="14.42578125" customWidth="1"/>
    <col min="2817" max="2817" width="18.140625" customWidth="1"/>
    <col min="2818" max="2818" width="70.140625" customWidth="1"/>
    <col min="2820" max="2820" width="14.42578125" customWidth="1"/>
    <col min="2821" max="2822" width="12.7109375" customWidth="1"/>
    <col min="2823" max="2823" width="14.42578125" customWidth="1"/>
    <col min="3073" max="3073" width="18.140625" customWidth="1"/>
    <col min="3074" max="3074" width="70.140625" customWidth="1"/>
    <col min="3076" max="3076" width="14.42578125" customWidth="1"/>
    <col min="3077" max="3078" width="12.7109375" customWidth="1"/>
    <col min="3079" max="3079" width="14.42578125" customWidth="1"/>
    <col min="3329" max="3329" width="18.140625" customWidth="1"/>
    <col min="3330" max="3330" width="70.140625" customWidth="1"/>
    <col min="3332" max="3332" width="14.42578125" customWidth="1"/>
    <col min="3333" max="3334" width="12.7109375" customWidth="1"/>
    <col min="3335" max="3335" width="14.42578125" customWidth="1"/>
    <col min="3585" max="3585" width="18.140625" customWidth="1"/>
    <col min="3586" max="3586" width="70.140625" customWidth="1"/>
    <col min="3588" max="3588" width="14.42578125" customWidth="1"/>
    <col min="3589" max="3590" width="12.7109375" customWidth="1"/>
    <col min="3591" max="3591" width="14.42578125" customWidth="1"/>
    <col min="3841" max="3841" width="18.140625" customWidth="1"/>
    <col min="3842" max="3842" width="70.140625" customWidth="1"/>
    <col min="3844" max="3844" width="14.42578125" customWidth="1"/>
    <col min="3845" max="3846" width="12.7109375" customWidth="1"/>
    <col min="3847" max="3847" width="14.42578125" customWidth="1"/>
    <col min="4097" max="4097" width="18.140625" customWidth="1"/>
    <col min="4098" max="4098" width="70.140625" customWidth="1"/>
    <col min="4100" max="4100" width="14.42578125" customWidth="1"/>
    <col min="4101" max="4102" width="12.7109375" customWidth="1"/>
    <col min="4103" max="4103" width="14.42578125" customWidth="1"/>
    <col min="4353" max="4353" width="18.140625" customWidth="1"/>
    <col min="4354" max="4354" width="70.140625" customWidth="1"/>
    <col min="4356" max="4356" width="14.42578125" customWidth="1"/>
    <col min="4357" max="4358" width="12.7109375" customWidth="1"/>
    <col min="4359" max="4359" width="14.42578125" customWidth="1"/>
    <col min="4609" max="4609" width="18.140625" customWidth="1"/>
    <col min="4610" max="4610" width="70.140625" customWidth="1"/>
    <col min="4612" max="4612" width="14.42578125" customWidth="1"/>
    <col min="4613" max="4614" width="12.7109375" customWidth="1"/>
    <col min="4615" max="4615" width="14.42578125" customWidth="1"/>
    <col min="4865" max="4865" width="18.140625" customWidth="1"/>
    <col min="4866" max="4866" width="70.140625" customWidth="1"/>
    <col min="4868" max="4868" width="14.42578125" customWidth="1"/>
    <col min="4869" max="4870" width="12.7109375" customWidth="1"/>
    <col min="4871" max="4871" width="14.42578125" customWidth="1"/>
    <col min="5121" max="5121" width="18.140625" customWidth="1"/>
    <col min="5122" max="5122" width="70.140625" customWidth="1"/>
    <col min="5124" max="5124" width="14.42578125" customWidth="1"/>
    <col min="5125" max="5126" width="12.7109375" customWidth="1"/>
    <col min="5127" max="5127" width="14.42578125" customWidth="1"/>
    <col min="5377" max="5377" width="18.140625" customWidth="1"/>
    <col min="5378" max="5378" width="70.140625" customWidth="1"/>
    <col min="5380" max="5380" width="14.42578125" customWidth="1"/>
    <col min="5381" max="5382" width="12.7109375" customWidth="1"/>
    <col min="5383" max="5383" width="14.42578125" customWidth="1"/>
    <col min="5633" max="5633" width="18.140625" customWidth="1"/>
    <col min="5634" max="5634" width="70.140625" customWidth="1"/>
    <col min="5636" max="5636" width="14.42578125" customWidth="1"/>
    <col min="5637" max="5638" width="12.7109375" customWidth="1"/>
    <col min="5639" max="5639" width="14.42578125" customWidth="1"/>
    <col min="5889" max="5889" width="18.140625" customWidth="1"/>
    <col min="5890" max="5890" width="70.140625" customWidth="1"/>
    <col min="5892" max="5892" width="14.42578125" customWidth="1"/>
    <col min="5893" max="5894" width="12.7109375" customWidth="1"/>
    <col min="5895" max="5895" width="14.42578125" customWidth="1"/>
    <col min="6145" max="6145" width="18.140625" customWidth="1"/>
    <col min="6146" max="6146" width="70.140625" customWidth="1"/>
    <col min="6148" max="6148" width="14.42578125" customWidth="1"/>
    <col min="6149" max="6150" width="12.7109375" customWidth="1"/>
    <col min="6151" max="6151" width="14.42578125" customWidth="1"/>
    <col min="6401" max="6401" width="18.140625" customWidth="1"/>
    <col min="6402" max="6402" width="70.140625" customWidth="1"/>
    <col min="6404" max="6404" width="14.42578125" customWidth="1"/>
    <col min="6405" max="6406" width="12.7109375" customWidth="1"/>
    <col min="6407" max="6407" width="14.42578125" customWidth="1"/>
    <col min="6657" max="6657" width="18.140625" customWidth="1"/>
    <col min="6658" max="6658" width="70.140625" customWidth="1"/>
    <col min="6660" max="6660" width="14.42578125" customWidth="1"/>
    <col min="6661" max="6662" width="12.7109375" customWidth="1"/>
    <col min="6663" max="6663" width="14.42578125" customWidth="1"/>
    <col min="6913" max="6913" width="18.140625" customWidth="1"/>
    <col min="6914" max="6914" width="70.140625" customWidth="1"/>
    <col min="6916" max="6916" width="14.42578125" customWidth="1"/>
    <col min="6917" max="6918" width="12.7109375" customWidth="1"/>
    <col min="6919" max="6919" width="14.42578125" customWidth="1"/>
    <col min="7169" max="7169" width="18.140625" customWidth="1"/>
    <col min="7170" max="7170" width="70.140625" customWidth="1"/>
    <col min="7172" max="7172" width="14.42578125" customWidth="1"/>
    <col min="7173" max="7174" width="12.7109375" customWidth="1"/>
    <col min="7175" max="7175" width="14.42578125" customWidth="1"/>
    <col min="7425" max="7425" width="18.140625" customWidth="1"/>
    <col min="7426" max="7426" width="70.140625" customWidth="1"/>
    <col min="7428" max="7428" width="14.42578125" customWidth="1"/>
    <col min="7429" max="7430" width="12.7109375" customWidth="1"/>
    <col min="7431" max="7431" width="14.42578125" customWidth="1"/>
    <col min="7681" max="7681" width="18.140625" customWidth="1"/>
    <col min="7682" max="7682" width="70.140625" customWidth="1"/>
    <col min="7684" max="7684" width="14.42578125" customWidth="1"/>
    <col min="7685" max="7686" width="12.7109375" customWidth="1"/>
    <col min="7687" max="7687" width="14.42578125" customWidth="1"/>
    <col min="7937" max="7937" width="18.140625" customWidth="1"/>
    <col min="7938" max="7938" width="70.140625" customWidth="1"/>
    <col min="7940" max="7940" width="14.42578125" customWidth="1"/>
    <col min="7941" max="7942" width="12.7109375" customWidth="1"/>
    <col min="7943" max="7943" width="14.42578125" customWidth="1"/>
    <col min="8193" max="8193" width="18.140625" customWidth="1"/>
    <col min="8194" max="8194" width="70.140625" customWidth="1"/>
    <col min="8196" max="8196" width="14.42578125" customWidth="1"/>
    <col min="8197" max="8198" width="12.7109375" customWidth="1"/>
    <col min="8199" max="8199" width="14.42578125" customWidth="1"/>
    <col min="8449" max="8449" width="18.140625" customWidth="1"/>
    <col min="8450" max="8450" width="70.140625" customWidth="1"/>
    <col min="8452" max="8452" width="14.42578125" customWidth="1"/>
    <col min="8453" max="8454" width="12.7109375" customWidth="1"/>
    <col min="8455" max="8455" width="14.42578125" customWidth="1"/>
    <col min="8705" max="8705" width="18.140625" customWidth="1"/>
    <col min="8706" max="8706" width="70.140625" customWidth="1"/>
    <col min="8708" max="8708" width="14.42578125" customWidth="1"/>
    <col min="8709" max="8710" width="12.7109375" customWidth="1"/>
    <col min="8711" max="8711" width="14.42578125" customWidth="1"/>
    <col min="8961" max="8961" width="18.140625" customWidth="1"/>
    <col min="8962" max="8962" width="70.140625" customWidth="1"/>
    <col min="8964" max="8964" width="14.42578125" customWidth="1"/>
    <col min="8965" max="8966" width="12.7109375" customWidth="1"/>
    <col min="8967" max="8967" width="14.42578125" customWidth="1"/>
    <col min="9217" max="9217" width="18.140625" customWidth="1"/>
    <col min="9218" max="9218" width="70.140625" customWidth="1"/>
    <col min="9220" max="9220" width="14.42578125" customWidth="1"/>
    <col min="9221" max="9222" width="12.7109375" customWidth="1"/>
    <col min="9223" max="9223" width="14.42578125" customWidth="1"/>
    <col min="9473" max="9473" width="18.140625" customWidth="1"/>
    <col min="9474" max="9474" width="70.140625" customWidth="1"/>
    <col min="9476" max="9476" width="14.42578125" customWidth="1"/>
    <col min="9477" max="9478" width="12.7109375" customWidth="1"/>
    <col min="9479" max="9479" width="14.42578125" customWidth="1"/>
    <col min="9729" max="9729" width="18.140625" customWidth="1"/>
    <col min="9730" max="9730" width="70.140625" customWidth="1"/>
    <col min="9732" max="9732" width="14.42578125" customWidth="1"/>
    <col min="9733" max="9734" width="12.7109375" customWidth="1"/>
    <col min="9735" max="9735" width="14.42578125" customWidth="1"/>
    <col min="9985" max="9985" width="18.140625" customWidth="1"/>
    <col min="9986" max="9986" width="70.140625" customWidth="1"/>
    <col min="9988" max="9988" width="14.42578125" customWidth="1"/>
    <col min="9989" max="9990" width="12.7109375" customWidth="1"/>
    <col min="9991" max="9991" width="14.42578125" customWidth="1"/>
    <col min="10241" max="10241" width="18.140625" customWidth="1"/>
    <col min="10242" max="10242" width="70.140625" customWidth="1"/>
    <col min="10244" max="10244" width="14.42578125" customWidth="1"/>
    <col min="10245" max="10246" width="12.7109375" customWidth="1"/>
    <col min="10247" max="10247" width="14.42578125" customWidth="1"/>
    <col min="10497" max="10497" width="18.140625" customWidth="1"/>
    <col min="10498" max="10498" width="70.140625" customWidth="1"/>
    <col min="10500" max="10500" width="14.42578125" customWidth="1"/>
    <col min="10501" max="10502" width="12.7109375" customWidth="1"/>
    <col min="10503" max="10503" width="14.42578125" customWidth="1"/>
    <col min="10753" max="10753" width="18.140625" customWidth="1"/>
    <col min="10754" max="10754" width="70.140625" customWidth="1"/>
    <col min="10756" max="10756" width="14.42578125" customWidth="1"/>
    <col min="10757" max="10758" width="12.7109375" customWidth="1"/>
    <col min="10759" max="10759" width="14.42578125" customWidth="1"/>
    <col min="11009" max="11009" width="18.140625" customWidth="1"/>
    <col min="11010" max="11010" width="70.140625" customWidth="1"/>
    <col min="11012" max="11012" width="14.42578125" customWidth="1"/>
    <col min="11013" max="11014" width="12.7109375" customWidth="1"/>
    <col min="11015" max="11015" width="14.42578125" customWidth="1"/>
    <col min="11265" max="11265" width="18.140625" customWidth="1"/>
    <col min="11266" max="11266" width="70.140625" customWidth="1"/>
    <col min="11268" max="11268" width="14.42578125" customWidth="1"/>
    <col min="11269" max="11270" width="12.7109375" customWidth="1"/>
    <col min="11271" max="11271" width="14.42578125" customWidth="1"/>
    <col min="11521" max="11521" width="18.140625" customWidth="1"/>
    <col min="11522" max="11522" width="70.140625" customWidth="1"/>
    <col min="11524" max="11524" width="14.42578125" customWidth="1"/>
    <col min="11525" max="11526" width="12.7109375" customWidth="1"/>
    <col min="11527" max="11527" width="14.42578125" customWidth="1"/>
    <col min="11777" max="11777" width="18.140625" customWidth="1"/>
    <col min="11778" max="11778" width="70.140625" customWidth="1"/>
    <col min="11780" max="11780" width="14.42578125" customWidth="1"/>
    <col min="11781" max="11782" width="12.7109375" customWidth="1"/>
    <col min="11783" max="11783" width="14.42578125" customWidth="1"/>
    <col min="12033" max="12033" width="18.140625" customWidth="1"/>
    <col min="12034" max="12034" width="70.140625" customWidth="1"/>
    <col min="12036" max="12036" width="14.42578125" customWidth="1"/>
    <col min="12037" max="12038" width="12.7109375" customWidth="1"/>
    <col min="12039" max="12039" width="14.42578125" customWidth="1"/>
    <col min="12289" max="12289" width="18.140625" customWidth="1"/>
    <col min="12290" max="12290" width="70.140625" customWidth="1"/>
    <col min="12292" max="12292" width="14.42578125" customWidth="1"/>
    <col min="12293" max="12294" width="12.7109375" customWidth="1"/>
    <col min="12295" max="12295" width="14.42578125" customWidth="1"/>
    <col min="12545" max="12545" width="18.140625" customWidth="1"/>
    <col min="12546" max="12546" width="70.140625" customWidth="1"/>
    <col min="12548" max="12548" width="14.42578125" customWidth="1"/>
    <col min="12549" max="12550" width="12.7109375" customWidth="1"/>
    <col min="12551" max="12551" width="14.42578125" customWidth="1"/>
    <col min="12801" max="12801" width="18.140625" customWidth="1"/>
    <col min="12802" max="12802" width="70.140625" customWidth="1"/>
    <col min="12804" max="12804" width="14.42578125" customWidth="1"/>
    <col min="12805" max="12806" width="12.7109375" customWidth="1"/>
    <col min="12807" max="12807" width="14.42578125" customWidth="1"/>
    <col min="13057" max="13057" width="18.140625" customWidth="1"/>
    <col min="13058" max="13058" width="70.140625" customWidth="1"/>
    <col min="13060" max="13060" width="14.42578125" customWidth="1"/>
    <col min="13061" max="13062" width="12.7109375" customWidth="1"/>
    <col min="13063" max="13063" width="14.42578125" customWidth="1"/>
    <col min="13313" max="13313" width="18.140625" customWidth="1"/>
    <col min="13314" max="13314" width="70.140625" customWidth="1"/>
    <col min="13316" max="13316" width="14.42578125" customWidth="1"/>
    <col min="13317" max="13318" width="12.7109375" customWidth="1"/>
    <col min="13319" max="13319" width="14.42578125" customWidth="1"/>
    <col min="13569" max="13569" width="18.140625" customWidth="1"/>
    <col min="13570" max="13570" width="70.140625" customWidth="1"/>
    <col min="13572" max="13572" width="14.42578125" customWidth="1"/>
    <col min="13573" max="13574" width="12.7109375" customWidth="1"/>
    <col min="13575" max="13575" width="14.42578125" customWidth="1"/>
    <col min="13825" max="13825" width="18.140625" customWidth="1"/>
    <col min="13826" max="13826" width="70.140625" customWidth="1"/>
    <col min="13828" max="13828" width="14.42578125" customWidth="1"/>
    <col min="13829" max="13830" width="12.7109375" customWidth="1"/>
    <col min="13831" max="13831" width="14.42578125" customWidth="1"/>
    <col min="14081" max="14081" width="18.140625" customWidth="1"/>
    <col min="14082" max="14082" width="70.140625" customWidth="1"/>
    <col min="14084" max="14084" width="14.42578125" customWidth="1"/>
    <col min="14085" max="14086" width="12.7109375" customWidth="1"/>
    <col min="14087" max="14087" width="14.42578125" customWidth="1"/>
    <col min="14337" max="14337" width="18.140625" customWidth="1"/>
    <col min="14338" max="14338" width="70.140625" customWidth="1"/>
    <col min="14340" max="14340" width="14.42578125" customWidth="1"/>
    <col min="14341" max="14342" width="12.7109375" customWidth="1"/>
    <col min="14343" max="14343" width="14.42578125" customWidth="1"/>
    <col min="14593" max="14593" width="18.140625" customWidth="1"/>
    <col min="14594" max="14594" width="70.140625" customWidth="1"/>
    <col min="14596" max="14596" width="14.42578125" customWidth="1"/>
    <col min="14597" max="14598" width="12.7109375" customWidth="1"/>
    <col min="14599" max="14599" width="14.42578125" customWidth="1"/>
    <col min="14849" max="14849" width="18.140625" customWidth="1"/>
    <col min="14850" max="14850" width="70.140625" customWidth="1"/>
    <col min="14852" max="14852" width="14.42578125" customWidth="1"/>
    <col min="14853" max="14854" width="12.7109375" customWidth="1"/>
    <col min="14855" max="14855" width="14.42578125" customWidth="1"/>
    <col min="15105" max="15105" width="18.140625" customWidth="1"/>
    <col min="15106" max="15106" width="70.140625" customWidth="1"/>
    <col min="15108" max="15108" width="14.42578125" customWidth="1"/>
    <col min="15109" max="15110" width="12.7109375" customWidth="1"/>
    <col min="15111" max="15111" width="14.42578125" customWidth="1"/>
    <col min="15361" max="15361" width="18.140625" customWidth="1"/>
    <col min="15362" max="15362" width="70.140625" customWidth="1"/>
    <col min="15364" max="15364" width="14.42578125" customWidth="1"/>
    <col min="15365" max="15366" width="12.7109375" customWidth="1"/>
    <col min="15367" max="15367" width="14.42578125" customWidth="1"/>
    <col min="15617" max="15617" width="18.140625" customWidth="1"/>
    <col min="15618" max="15618" width="70.140625" customWidth="1"/>
    <col min="15620" max="15620" width="14.42578125" customWidth="1"/>
    <col min="15621" max="15622" width="12.7109375" customWidth="1"/>
    <col min="15623" max="15623" width="14.42578125" customWidth="1"/>
    <col min="15873" max="15873" width="18.140625" customWidth="1"/>
    <col min="15874" max="15874" width="70.140625" customWidth="1"/>
    <col min="15876" max="15876" width="14.42578125" customWidth="1"/>
    <col min="15877" max="15878" width="12.7109375" customWidth="1"/>
    <col min="15879" max="15879" width="14.42578125" customWidth="1"/>
    <col min="16129" max="16129" width="18.140625" customWidth="1"/>
    <col min="16130" max="16130" width="70.140625" customWidth="1"/>
    <col min="16132" max="16132" width="14.42578125" customWidth="1"/>
    <col min="16133" max="16134" width="12.7109375" customWidth="1"/>
    <col min="16135" max="16135" width="14.42578125" customWidth="1"/>
  </cols>
  <sheetData>
    <row r="1" spans="1:7" x14ac:dyDescent="0.25">
      <c r="A1" t="s">
        <v>867</v>
      </c>
      <c r="B1" t="s">
        <v>868</v>
      </c>
      <c r="C1" t="s">
        <v>869</v>
      </c>
      <c r="D1" s="64" t="s">
        <v>870</v>
      </c>
      <c r="E1" s="64" t="s">
        <v>871</v>
      </c>
      <c r="F1" s="64" t="s">
        <v>872</v>
      </c>
      <c r="G1" s="64" t="s">
        <v>873</v>
      </c>
    </row>
    <row r="2" spans="1:7" x14ac:dyDescent="0.25">
      <c r="A2" t="s">
        <v>874</v>
      </c>
      <c r="B2" t="s">
        <v>80</v>
      </c>
      <c r="C2" t="s">
        <v>875</v>
      </c>
      <c r="D2" s="64">
        <v>603696598.62</v>
      </c>
      <c r="E2" s="64">
        <v>14333917.279999999</v>
      </c>
      <c r="F2" s="64">
        <v>23801890.699999999</v>
      </c>
      <c r="G2" s="64">
        <v>594228625.20000005</v>
      </c>
    </row>
    <row r="3" spans="1:7" x14ac:dyDescent="0.25">
      <c r="A3" t="s">
        <v>876</v>
      </c>
      <c r="B3" t="s">
        <v>81</v>
      </c>
      <c r="C3" t="s">
        <v>875</v>
      </c>
      <c r="D3" s="64">
        <v>8203796.2300000004</v>
      </c>
      <c r="E3" s="64">
        <v>14333917.279999999</v>
      </c>
      <c r="F3" s="64">
        <v>13291850.23</v>
      </c>
      <c r="G3" s="64">
        <v>9245863.2799999993</v>
      </c>
    </row>
    <row r="4" spans="1:7" x14ac:dyDescent="0.25">
      <c r="A4" t="s">
        <v>877</v>
      </c>
      <c r="B4" t="s">
        <v>284</v>
      </c>
      <c r="C4" t="s">
        <v>875</v>
      </c>
      <c r="D4" s="64">
        <v>2715742.07</v>
      </c>
      <c r="E4" s="64">
        <v>8967426.3699999992</v>
      </c>
      <c r="F4" s="64">
        <v>10118788.289999999</v>
      </c>
      <c r="G4" s="64">
        <v>1564380.15</v>
      </c>
    </row>
    <row r="5" spans="1:7" x14ac:dyDescent="0.25">
      <c r="A5" t="s">
        <v>878</v>
      </c>
      <c r="B5" t="s">
        <v>286</v>
      </c>
      <c r="C5" t="s">
        <v>875</v>
      </c>
      <c r="D5" s="64">
        <v>21907.54</v>
      </c>
      <c r="E5" s="64">
        <v>8702087.8300000001</v>
      </c>
      <c r="F5" s="64">
        <v>8711229.4399999995</v>
      </c>
      <c r="G5" s="64">
        <v>12765.93</v>
      </c>
    </row>
    <row r="6" spans="1:7" x14ac:dyDescent="0.25">
      <c r="A6" t="s">
        <v>879</v>
      </c>
      <c r="B6" t="s">
        <v>82</v>
      </c>
      <c r="C6" t="s">
        <v>875</v>
      </c>
      <c r="D6" s="64">
        <v>20913.830000000002</v>
      </c>
      <c r="E6" s="64">
        <v>8702087.8300000001</v>
      </c>
      <c r="F6" s="64">
        <v>8710517.7699999996</v>
      </c>
      <c r="G6" s="64">
        <v>12483.89</v>
      </c>
    </row>
    <row r="7" spans="1:7" x14ac:dyDescent="0.25">
      <c r="A7" t="s">
        <v>880</v>
      </c>
      <c r="B7" t="s">
        <v>83</v>
      </c>
      <c r="C7" t="s">
        <v>881</v>
      </c>
      <c r="D7" s="64">
        <v>2024.33</v>
      </c>
      <c r="E7" s="64">
        <v>0</v>
      </c>
      <c r="F7" s="64">
        <v>0</v>
      </c>
      <c r="G7" s="64">
        <v>2024.33</v>
      </c>
    </row>
    <row r="8" spans="1:7" x14ac:dyDescent="0.25">
      <c r="A8" t="s">
        <v>882</v>
      </c>
      <c r="B8" t="s">
        <v>84</v>
      </c>
      <c r="C8" t="s">
        <v>881</v>
      </c>
      <c r="D8" s="64">
        <v>18879.5</v>
      </c>
      <c r="E8" s="64">
        <v>6890208.1600000001</v>
      </c>
      <c r="F8" s="64">
        <v>6898638.0999999996</v>
      </c>
      <c r="G8" s="64">
        <v>10449.56</v>
      </c>
    </row>
    <row r="9" spans="1:7" x14ac:dyDescent="0.25">
      <c r="A9" t="s">
        <v>1842</v>
      </c>
      <c r="B9" t="s">
        <v>1843</v>
      </c>
      <c r="C9" t="s">
        <v>881</v>
      </c>
      <c r="D9" s="64">
        <v>10</v>
      </c>
      <c r="E9" s="64">
        <v>1811879.67</v>
      </c>
      <c r="F9" s="64">
        <v>1811879.67</v>
      </c>
      <c r="G9" s="64">
        <v>10</v>
      </c>
    </row>
    <row r="10" spans="1:7" x14ac:dyDescent="0.25">
      <c r="A10" t="s">
        <v>883</v>
      </c>
      <c r="B10" t="s">
        <v>85</v>
      </c>
      <c r="C10" t="s">
        <v>875</v>
      </c>
      <c r="D10" s="64">
        <v>993.71</v>
      </c>
      <c r="E10" s="64">
        <v>0</v>
      </c>
      <c r="F10" s="64">
        <v>711.67</v>
      </c>
      <c r="G10" s="64">
        <v>282.04000000000002</v>
      </c>
    </row>
    <row r="11" spans="1:7" x14ac:dyDescent="0.25">
      <c r="A11" t="s">
        <v>884</v>
      </c>
      <c r="B11" t="s">
        <v>86</v>
      </c>
      <c r="C11" t="s">
        <v>881</v>
      </c>
      <c r="D11" s="64">
        <v>993.71</v>
      </c>
      <c r="E11" s="64">
        <v>0</v>
      </c>
      <c r="F11" s="64">
        <v>711.67</v>
      </c>
      <c r="G11" s="64">
        <v>282.04000000000002</v>
      </c>
    </row>
    <row r="12" spans="1:7" x14ac:dyDescent="0.25">
      <c r="A12" t="s">
        <v>885</v>
      </c>
      <c r="B12" t="s">
        <v>293</v>
      </c>
      <c r="C12" t="s">
        <v>875</v>
      </c>
      <c r="D12" s="64">
        <v>2693834.53</v>
      </c>
      <c r="E12" s="64">
        <v>265338.53999999998</v>
      </c>
      <c r="F12" s="64">
        <v>1407558.85</v>
      </c>
      <c r="G12" s="64">
        <v>1551614.22</v>
      </c>
    </row>
    <row r="13" spans="1:7" x14ac:dyDescent="0.25">
      <c r="A13" t="s">
        <v>1844</v>
      </c>
      <c r="B13" t="s">
        <v>1845</v>
      </c>
      <c r="C13" t="s">
        <v>881</v>
      </c>
      <c r="D13" s="64">
        <v>2498534.04</v>
      </c>
      <c r="E13" s="64">
        <v>31003.72</v>
      </c>
      <c r="F13" s="64">
        <v>1246093.81</v>
      </c>
      <c r="G13" s="64">
        <v>1283443.95</v>
      </c>
    </row>
    <row r="14" spans="1:7" x14ac:dyDescent="0.25">
      <c r="A14" t="s">
        <v>1846</v>
      </c>
      <c r="B14" t="s">
        <v>1847</v>
      </c>
      <c r="C14" t="s">
        <v>881</v>
      </c>
      <c r="D14" s="64">
        <v>195300.49</v>
      </c>
      <c r="E14" s="64">
        <v>234334.82</v>
      </c>
      <c r="F14" s="64">
        <v>161465.04</v>
      </c>
      <c r="G14" s="64">
        <v>268170.27</v>
      </c>
    </row>
    <row r="15" spans="1:7" x14ac:dyDescent="0.25">
      <c r="A15" t="s">
        <v>887</v>
      </c>
      <c r="B15" t="s">
        <v>296</v>
      </c>
      <c r="C15" t="s">
        <v>875</v>
      </c>
      <c r="D15" s="64">
        <v>5439687.2999999998</v>
      </c>
      <c r="E15" s="64">
        <v>2295482.9</v>
      </c>
      <c r="F15" s="64">
        <v>53773.13</v>
      </c>
      <c r="G15" s="64">
        <v>7681397.0700000003</v>
      </c>
    </row>
    <row r="16" spans="1:7" x14ac:dyDescent="0.25">
      <c r="A16" t="s">
        <v>888</v>
      </c>
      <c r="B16" t="s">
        <v>298</v>
      </c>
      <c r="C16" t="s">
        <v>875</v>
      </c>
      <c r="D16" s="64">
        <v>5439687.2999999998</v>
      </c>
      <c r="E16" s="64">
        <v>2295482.9</v>
      </c>
      <c r="F16" s="64">
        <v>53773.13</v>
      </c>
      <c r="G16" s="64">
        <v>7681397.0700000003</v>
      </c>
    </row>
    <row r="17" spans="1:7" x14ac:dyDescent="0.25">
      <c r="A17" t="s">
        <v>889</v>
      </c>
      <c r="B17" t="s">
        <v>137</v>
      </c>
      <c r="C17" t="s">
        <v>875</v>
      </c>
      <c r="D17" s="64">
        <v>4556805.87</v>
      </c>
      <c r="E17" s="64">
        <v>1797402.37</v>
      </c>
      <c r="F17" s="64">
        <v>34756.230000000003</v>
      </c>
      <c r="G17" s="64">
        <v>6319452.0099999998</v>
      </c>
    </row>
    <row r="18" spans="1:7" x14ac:dyDescent="0.25">
      <c r="A18" t="s">
        <v>890</v>
      </c>
      <c r="B18" t="s">
        <v>96</v>
      </c>
      <c r="C18" t="s">
        <v>881</v>
      </c>
      <c r="D18" s="64">
        <v>4291589.95</v>
      </c>
      <c r="E18" s="64">
        <v>465838.53</v>
      </c>
      <c r="F18" s="64">
        <v>34756.230000000003</v>
      </c>
      <c r="G18" s="64">
        <v>4722672.25</v>
      </c>
    </row>
    <row r="19" spans="1:7" x14ac:dyDescent="0.25">
      <c r="A19" t="s">
        <v>891</v>
      </c>
      <c r="B19" t="s">
        <v>97</v>
      </c>
      <c r="C19" t="s">
        <v>881</v>
      </c>
      <c r="D19" s="64">
        <v>265215.92</v>
      </c>
      <c r="E19" s="64">
        <v>1331563.8400000001</v>
      </c>
      <c r="F19" s="64">
        <v>0</v>
      </c>
      <c r="G19" s="64">
        <v>1596779.76</v>
      </c>
    </row>
    <row r="20" spans="1:7" x14ac:dyDescent="0.25">
      <c r="A20" t="s">
        <v>892</v>
      </c>
      <c r="B20" t="s">
        <v>303</v>
      </c>
      <c r="C20" t="s">
        <v>875</v>
      </c>
      <c r="D20" s="64">
        <v>113520.29</v>
      </c>
      <c r="E20" s="64">
        <v>477922.98</v>
      </c>
      <c r="F20" s="64">
        <v>0</v>
      </c>
      <c r="G20" s="64">
        <v>591443.27</v>
      </c>
    </row>
    <row r="21" spans="1:7" x14ac:dyDescent="0.25">
      <c r="A21" t="s">
        <v>893</v>
      </c>
      <c r="B21" t="s">
        <v>95</v>
      </c>
      <c r="C21" t="s">
        <v>881</v>
      </c>
      <c r="D21" s="64">
        <v>113450.29</v>
      </c>
      <c r="E21" s="64">
        <v>477922.98</v>
      </c>
      <c r="F21" s="64">
        <v>0</v>
      </c>
      <c r="G21" s="64">
        <v>591373.27</v>
      </c>
    </row>
    <row r="22" spans="1:7" x14ac:dyDescent="0.25">
      <c r="A22" t="s">
        <v>1848</v>
      </c>
      <c r="B22" t="s">
        <v>1849</v>
      </c>
      <c r="C22" t="s">
        <v>881</v>
      </c>
      <c r="D22" s="64">
        <v>70</v>
      </c>
      <c r="E22" s="64">
        <v>0</v>
      </c>
      <c r="F22" s="64">
        <v>0</v>
      </c>
      <c r="G22" s="64">
        <v>70</v>
      </c>
    </row>
    <row r="23" spans="1:7" x14ac:dyDescent="0.25">
      <c r="A23" t="s">
        <v>894</v>
      </c>
      <c r="B23" t="s">
        <v>306</v>
      </c>
      <c r="C23" t="s">
        <v>875</v>
      </c>
      <c r="D23" s="64">
        <v>769105.64</v>
      </c>
      <c r="E23" s="64">
        <v>20157.55</v>
      </c>
      <c r="F23" s="64">
        <v>19016.900000000001</v>
      </c>
      <c r="G23" s="64">
        <v>770246.29</v>
      </c>
    </row>
    <row r="24" spans="1:7" x14ac:dyDescent="0.25">
      <c r="A24" t="s">
        <v>895</v>
      </c>
      <c r="B24" t="s">
        <v>94</v>
      </c>
      <c r="C24" t="s">
        <v>881</v>
      </c>
      <c r="D24" s="64">
        <v>749983.74</v>
      </c>
      <c r="E24" s="64">
        <v>10307.219999999999</v>
      </c>
      <c r="F24" s="64">
        <v>0</v>
      </c>
      <c r="G24" s="64">
        <v>760290.96</v>
      </c>
    </row>
    <row r="25" spans="1:7" x14ac:dyDescent="0.25">
      <c r="A25" t="s">
        <v>896</v>
      </c>
      <c r="B25" t="s">
        <v>248</v>
      </c>
      <c r="C25" t="s">
        <v>881</v>
      </c>
      <c r="D25" s="64">
        <v>19016.900000000001</v>
      </c>
      <c r="E25" s="64">
        <v>9850.33</v>
      </c>
      <c r="F25" s="64">
        <v>19016.900000000001</v>
      </c>
      <c r="G25" s="64">
        <v>9850.33</v>
      </c>
    </row>
    <row r="26" spans="1:7" x14ac:dyDescent="0.25">
      <c r="A26" t="s">
        <v>1850</v>
      </c>
      <c r="B26" t="s">
        <v>1851</v>
      </c>
      <c r="C26" t="s">
        <v>881</v>
      </c>
      <c r="D26" s="64">
        <v>105</v>
      </c>
      <c r="E26" s="64">
        <v>0</v>
      </c>
      <c r="F26" s="64">
        <v>0</v>
      </c>
      <c r="G26" s="64">
        <v>105</v>
      </c>
    </row>
    <row r="27" spans="1:7" x14ac:dyDescent="0.25">
      <c r="A27" t="s">
        <v>1852</v>
      </c>
      <c r="B27" t="s">
        <v>631</v>
      </c>
      <c r="C27" t="s">
        <v>875</v>
      </c>
      <c r="D27" s="64">
        <v>45.5</v>
      </c>
      <c r="E27" s="64">
        <v>0</v>
      </c>
      <c r="F27" s="64">
        <v>0</v>
      </c>
      <c r="G27" s="64">
        <v>45.5</v>
      </c>
    </row>
    <row r="28" spans="1:7" x14ac:dyDescent="0.25">
      <c r="A28" t="s">
        <v>1853</v>
      </c>
      <c r="B28" t="s">
        <v>1854</v>
      </c>
      <c r="C28" t="s">
        <v>881</v>
      </c>
      <c r="D28" s="64">
        <v>45.5</v>
      </c>
      <c r="E28" s="64">
        <v>0</v>
      </c>
      <c r="F28" s="64">
        <v>0</v>
      </c>
      <c r="G28" s="64">
        <v>45.5</v>
      </c>
    </row>
    <row r="29" spans="1:7" x14ac:dyDescent="0.25">
      <c r="A29" t="s">
        <v>1855</v>
      </c>
      <c r="B29" t="s">
        <v>171</v>
      </c>
      <c r="C29" t="s">
        <v>875</v>
      </c>
      <c r="D29" s="64">
        <v>210</v>
      </c>
      <c r="E29" s="64">
        <v>0</v>
      </c>
      <c r="F29" s="64">
        <v>0</v>
      </c>
      <c r="G29" s="64">
        <v>210</v>
      </c>
    </row>
    <row r="30" spans="1:7" x14ac:dyDescent="0.25">
      <c r="A30" t="s">
        <v>1856</v>
      </c>
      <c r="B30" t="s">
        <v>1857</v>
      </c>
      <c r="C30" t="s">
        <v>881</v>
      </c>
      <c r="D30" s="64">
        <v>210</v>
      </c>
      <c r="E30" s="64">
        <v>0</v>
      </c>
      <c r="F30" s="64">
        <v>0</v>
      </c>
      <c r="G30" s="64">
        <v>210</v>
      </c>
    </row>
    <row r="31" spans="1:7" x14ac:dyDescent="0.25">
      <c r="A31" t="s">
        <v>897</v>
      </c>
      <c r="B31" t="s">
        <v>310</v>
      </c>
      <c r="C31" t="s">
        <v>875</v>
      </c>
      <c r="D31" s="64">
        <v>48366.86</v>
      </c>
      <c r="E31" s="64">
        <v>3071008.01</v>
      </c>
      <c r="F31" s="64">
        <v>3119288.81</v>
      </c>
      <c r="G31" s="64">
        <v>86.06</v>
      </c>
    </row>
    <row r="32" spans="1:7" x14ac:dyDescent="0.25">
      <c r="A32" t="s">
        <v>898</v>
      </c>
      <c r="B32" t="s">
        <v>312</v>
      </c>
      <c r="C32" t="s">
        <v>875</v>
      </c>
      <c r="D32" s="64">
        <v>48366.86</v>
      </c>
      <c r="E32" s="64">
        <v>3071008.01</v>
      </c>
      <c r="F32" s="64">
        <v>3119288.81</v>
      </c>
      <c r="G32" s="64">
        <v>86.06</v>
      </c>
    </row>
    <row r="33" spans="1:7" x14ac:dyDescent="0.25">
      <c r="A33" t="s">
        <v>899</v>
      </c>
      <c r="B33" t="s">
        <v>91</v>
      </c>
      <c r="C33" t="s">
        <v>875</v>
      </c>
      <c r="D33" s="64">
        <v>48366.86</v>
      </c>
      <c r="E33" s="64">
        <v>32536.79</v>
      </c>
      <c r="F33" s="64">
        <v>80817.59</v>
      </c>
      <c r="G33" s="64">
        <v>86.06</v>
      </c>
    </row>
    <row r="34" spans="1:7" x14ac:dyDescent="0.25">
      <c r="A34" t="s">
        <v>1858</v>
      </c>
      <c r="B34" t="s">
        <v>1859</v>
      </c>
      <c r="C34" t="s">
        <v>881</v>
      </c>
      <c r="D34" s="64">
        <v>1500</v>
      </c>
      <c r="E34" s="64">
        <v>0</v>
      </c>
      <c r="F34" s="64">
        <v>1500</v>
      </c>
      <c r="G34" s="64">
        <v>0</v>
      </c>
    </row>
    <row r="35" spans="1:7" x14ac:dyDescent="0.25">
      <c r="A35" t="s">
        <v>900</v>
      </c>
      <c r="B35" t="s">
        <v>901</v>
      </c>
      <c r="C35" t="s">
        <v>881</v>
      </c>
      <c r="D35" s="64">
        <v>0</v>
      </c>
      <c r="E35" s="64">
        <v>205.8</v>
      </c>
      <c r="F35" s="64">
        <v>205.8</v>
      </c>
      <c r="G35" s="64">
        <v>0</v>
      </c>
    </row>
    <row r="36" spans="1:7" x14ac:dyDescent="0.25">
      <c r="A36" t="s">
        <v>902</v>
      </c>
      <c r="B36" t="s">
        <v>903</v>
      </c>
      <c r="C36" t="s">
        <v>881</v>
      </c>
      <c r="D36" s="64">
        <v>0</v>
      </c>
      <c r="E36" s="64">
        <v>531.91999999999996</v>
      </c>
      <c r="F36" s="64">
        <v>531.91999999999996</v>
      </c>
      <c r="G36" s="64">
        <v>0</v>
      </c>
    </row>
    <row r="37" spans="1:7" x14ac:dyDescent="0.25">
      <c r="A37" t="s">
        <v>904</v>
      </c>
      <c r="B37" t="s">
        <v>93</v>
      </c>
      <c r="C37" t="s">
        <v>881</v>
      </c>
      <c r="D37" s="64">
        <v>46866.86</v>
      </c>
      <c r="E37" s="64">
        <v>0</v>
      </c>
      <c r="F37" s="64">
        <v>46866.86</v>
      </c>
      <c r="G37" s="64">
        <v>0</v>
      </c>
    </row>
    <row r="38" spans="1:7" x14ac:dyDescent="0.25">
      <c r="A38" t="s">
        <v>905</v>
      </c>
      <c r="B38" t="s">
        <v>906</v>
      </c>
      <c r="C38" t="s">
        <v>881</v>
      </c>
      <c r="D38" s="64">
        <v>0</v>
      </c>
      <c r="E38" s="64">
        <v>31125.9</v>
      </c>
      <c r="F38" s="64">
        <v>31125.9</v>
      </c>
      <c r="G38" s="64">
        <v>0</v>
      </c>
    </row>
    <row r="39" spans="1:7" x14ac:dyDescent="0.25">
      <c r="A39" t="s">
        <v>1860</v>
      </c>
      <c r="B39" t="s">
        <v>1861</v>
      </c>
      <c r="C39" t="s">
        <v>881</v>
      </c>
      <c r="D39" s="64">
        <v>0</v>
      </c>
      <c r="E39" s="64">
        <v>587.11</v>
      </c>
      <c r="F39" s="64">
        <v>587.11</v>
      </c>
      <c r="G39" s="64">
        <v>0</v>
      </c>
    </row>
    <row r="40" spans="1:7" x14ac:dyDescent="0.25">
      <c r="A40" t="s">
        <v>907</v>
      </c>
      <c r="B40" t="s">
        <v>908</v>
      </c>
      <c r="C40" t="s">
        <v>881</v>
      </c>
      <c r="D40" s="64">
        <v>0</v>
      </c>
      <c r="E40" s="64">
        <v>86.06</v>
      </c>
      <c r="F40" s="64">
        <v>0</v>
      </c>
      <c r="G40" s="64">
        <v>86.06</v>
      </c>
    </row>
    <row r="41" spans="1:7" x14ac:dyDescent="0.25">
      <c r="A41" t="s">
        <v>909</v>
      </c>
      <c r="B41" t="s">
        <v>117</v>
      </c>
      <c r="C41" t="s">
        <v>875</v>
      </c>
      <c r="D41" s="64">
        <v>0</v>
      </c>
      <c r="E41" s="64">
        <v>1324.22</v>
      </c>
      <c r="F41" s="64">
        <v>1324.22</v>
      </c>
      <c r="G41" s="64">
        <v>0</v>
      </c>
    </row>
    <row r="42" spans="1:7" x14ac:dyDescent="0.25">
      <c r="A42" t="s">
        <v>910</v>
      </c>
      <c r="B42" t="s">
        <v>911</v>
      </c>
      <c r="C42" t="s">
        <v>881</v>
      </c>
      <c r="D42" s="64">
        <v>0</v>
      </c>
      <c r="E42" s="64">
        <v>1324.22</v>
      </c>
      <c r="F42" s="64">
        <v>1324.22</v>
      </c>
      <c r="G42" s="64">
        <v>0</v>
      </c>
    </row>
    <row r="43" spans="1:7" x14ac:dyDescent="0.25">
      <c r="A43" t="s">
        <v>914</v>
      </c>
      <c r="B43" t="s">
        <v>320</v>
      </c>
      <c r="C43" t="s">
        <v>875</v>
      </c>
      <c r="D43" s="64">
        <v>0</v>
      </c>
      <c r="E43" s="64">
        <v>3037046.75</v>
      </c>
      <c r="F43" s="64">
        <v>3037046.75</v>
      </c>
      <c r="G43" s="64">
        <v>0</v>
      </c>
    </row>
    <row r="44" spans="1:7" x14ac:dyDescent="0.25">
      <c r="A44" t="s">
        <v>915</v>
      </c>
      <c r="B44" t="s">
        <v>237</v>
      </c>
      <c r="C44" t="s">
        <v>881</v>
      </c>
      <c r="D44" s="64">
        <v>0</v>
      </c>
      <c r="E44" s="64">
        <v>1718735.55</v>
      </c>
      <c r="F44" s="64">
        <v>1718735.55</v>
      </c>
      <c r="G44" s="64">
        <v>0</v>
      </c>
    </row>
    <row r="45" spans="1:7" x14ac:dyDescent="0.25">
      <c r="A45" t="s">
        <v>1862</v>
      </c>
      <c r="B45" t="s">
        <v>238</v>
      </c>
      <c r="C45" t="s">
        <v>881</v>
      </c>
      <c r="D45" s="64">
        <v>0</v>
      </c>
      <c r="E45" s="64">
        <v>1318311.2</v>
      </c>
      <c r="F45" s="64">
        <v>1318311.2</v>
      </c>
      <c r="G45" s="64">
        <v>0</v>
      </c>
    </row>
    <row r="46" spans="1:7" x14ac:dyDescent="0.25">
      <c r="A46" t="s">
        <v>1863</v>
      </c>
      <c r="B46" t="s">
        <v>207</v>
      </c>
      <c r="C46" t="s">
        <v>875</v>
      </c>
      <c r="D46" s="64">
        <v>0</v>
      </c>
      <c r="E46" s="64">
        <v>100.25</v>
      </c>
      <c r="F46" s="64">
        <v>100.25</v>
      </c>
      <c r="G46" s="64">
        <v>0</v>
      </c>
    </row>
    <row r="47" spans="1:7" x14ac:dyDescent="0.25">
      <c r="A47" t="s">
        <v>1864</v>
      </c>
      <c r="B47" t="s">
        <v>1865</v>
      </c>
      <c r="C47" t="s">
        <v>881</v>
      </c>
      <c r="D47" s="64">
        <v>0</v>
      </c>
      <c r="E47" s="64">
        <v>100.25</v>
      </c>
      <c r="F47" s="64">
        <v>100.25</v>
      </c>
      <c r="G47" s="64">
        <v>0</v>
      </c>
    </row>
    <row r="48" spans="1:7" x14ac:dyDescent="0.25">
      <c r="A48" t="s">
        <v>916</v>
      </c>
      <c r="B48" t="s">
        <v>324</v>
      </c>
      <c r="C48" t="s">
        <v>875</v>
      </c>
      <c r="D48" s="64">
        <v>595492802.38999999</v>
      </c>
      <c r="E48" s="64">
        <v>0</v>
      </c>
      <c r="F48" s="64">
        <v>10510040.470000001</v>
      </c>
      <c r="G48" s="64">
        <v>584982761.91999996</v>
      </c>
    </row>
    <row r="49" spans="1:7" x14ac:dyDescent="0.25">
      <c r="A49" t="s">
        <v>917</v>
      </c>
      <c r="B49" t="s">
        <v>918</v>
      </c>
      <c r="C49" t="s">
        <v>875</v>
      </c>
      <c r="D49" s="64">
        <v>589203882.53999996</v>
      </c>
      <c r="E49" s="64">
        <v>0</v>
      </c>
      <c r="F49" s="64">
        <v>10488400.710000001</v>
      </c>
      <c r="G49" s="64">
        <v>578715481.83000004</v>
      </c>
    </row>
    <row r="50" spans="1:7" x14ac:dyDescent="0.25">
      <c r="A50" t="s">
        <v>919</v>
      </c>
      <c r="B50" t="s">
        <v>100</v>
      </c>
      <c r="C50" t="s">
        <v>875</v>
      </c>
      <c r="D50" s="64">
        <v>589203882.53999996</v>
      </c>
      <c r="E50" s="64">
        <v>0</v>
      </c>
      <c r="F50" s="64">
        <v>10488400.710000001</v>
      </c>
      <c r="G50" s="64">
        <v>578715481.83000004</v>
      </c>
    </row>
    <row r="51" spans="1:7" x14ac:dyDescent="0.25">
      <c r="A51" t="s">
        <v>920</v>
      </c>
      <c r="B51" t="s">
        <v>101</v>
      </c>
      <c r="C51" t="s">
        <v>875</v>
      </c>
      <c r="D51" s="64">
        <v>589184746.10000002</v>
      </c>
      <c r="E51" s="64">
        <v>0</v>
      </c>
      <c r="F51" s="64">
        <v>10488400.710000001</v>
      </c>
      <c r="G51" s="64">
        <v>578696345.38999999</v>
      </c>
    </row>
    <row r="52" spans="1:7" x14ac:dyDescent="0.25">
      <c r="A52" t="s">
        <v>921</v>
      </c>
      <c r="B52" t="s">
        <v>102</v>
      </c>
      <c r="C52" t="s">
        <v>875</v>
      </c>
      <c r="D52" s="64">
        <v>589184746.10000002</v>
      </c>
      <c r="E52" s="64">
        <v>0</v>
      </c>
      <c r="F52" s="64">
        <v>10488400.710000001</v>
      </c>
      <c r="G52" s="64">
        <v>578696345.38999999</v>
      </c>
    </row>
    <row r="53" spans="1:7" x14ac:dyDescent="0.25">
      <c r="A53" t="s">
        <v>922</v>
      </c>
      <c r="B53" t="s">
        <v>99</v>
      </c>
      <c r="C53" t="s">
        <v>881</v>
      </c>
      <c r="D53" s="64">
        <v>323421021.95999998</v>
      </c>
      <c r="E53" s="64">
        <v>0</v>
      </c>
      <c r="F53" s="64">
        <v>6233162.7000000002</v>
      </c>
      <c r="G53" s="64">
        <v>317187859.25999999</v>
      </c>
    </row>
    <row r="54" spans="1:7" x14ac:dyDescent="0.25">
      <c r="A54" t="s">
        <v>923</v>
      </c>
      <c r="B54" t="s">
        <v>103</v>
      </c>
      <c r="C54" t="s">
        <v>881</v>
      </c>
      <c r="D54" s="64">
        <v>265763724.13999999</v>
      </c>
      <c r="E54" s="64">
        <v>0</v>
      </c>
      <c r="F54" s="64">
        <v>4255238.01</v>
      </c>
      <c r="G54" s="64">
        <v>261508486.13</v>
      </c>
    </row>
    <row r="55" spans="1:7" x14ac:dyDescent="0.25">
      <c r="A55" t="s">
        <v>924</v>
      </c>
      <c r="B55" t="s">
        <v>342</v>
      </c>
      <c r="C55" t="s">
        <v>875</v>
      </c>
      <c r="D55" s="64">
        <v>19136.439999999999</v>
      </c>
      <c r="E55" s="64">
        <v>0</v>
      </c>
      <c r="F55" s="64">
        <v>0</v>
      </c>
      <c r="G55" s="64">
        <v>19136.439999999999</v>
      </c>
    </row>
    <row r="56" spans="1:7" x14ac:dyDescent="0.25">
      <c r="A56" t="s">
        <v>925</v>
      </c>
      <c r="B56" t="s">
        <v>104</v>
      </c>
      <c r="C56" t="s">
        <v>875</v>
      </c>
      <c r="D56" s="64">
        <v>19136.439999999999</v>
      </c>
      <c r="E56" s="64">
        <v>0</v>
      </c>
      <c r="F56" s="64">
        <v>0</v>
      </c>
      <c r="G56" s="64">
        <v>19136.439999999999</v>
      </c>
    </row>
    <row r="57" spans="1:7" x14ac:dyDescent="0.25">
      <c r="A57" t="s">
        <v>926</v>
      </c>
      <c r="B57" t="s">
        <v>105</v>
      </c>
      <c r="C57" t="s">
        <v>881</v>
      </c>
      <c r="D57" s="64">
        <v>19136.439999999999</v>
      </c>
      <c r="E57" s="64">
        <v>0</v>
      </c>
      <c r="F57" s="64">
        <v>0</v>
      </c>
      <c r="G57" s="64">
        <v>19136.439999999999</v>
      </c>
    </row>
    <row r="58" spans="1:7" x14ac:dyDescent="0.25">
      <c r="A58" t="s">
        <v>927</v>
      </c>
      <c r="B58" t="s">
        <v>346</v>
      </c>
      <c r="C58" t="s">
        <v>875</v>
      </c>
      <c r="D58" s="64">
        <v>6277332.4000000004</v>
      </c>
      <c r="E58" s="64">
        <v>0</v>
      </c>
      <c r="F58" s="64">
        <v>21396.92</v>
      </c>
      <c r="G58" s="64">
        <v>6255935.4800000004</v>
      </c>
    </row>
    <row r="59" spans="1:7" x14ac:dyDescent="0.25">
      <c r="A59" t="s">
        <v>928</v>
      </c>
      <c r="B59" t="s">
        <v>106</v>
      </c>
      <c r="C59" t="s">
        <v>875</v>
      </c>
      <c r="D59" s="64">
        <v>5619838.5099999998</v>
      </c>
      <c r="E59" s="64">
        <v>0</v>
      </c>
      <c r="F59" s="64">
        <v>17727.349999999999</v>
      </c>
      <c r="G59" s="64">
        <v>5602111.1600000001</v>
      </c>
    </row>
    <row r="60" spans="1:7" x14ac:dyDescent="0.25">
      <c r="A60" t="s">
        <v>929</v>
      </c>
      <c r="B60" t="s">
        <v>349</v>
      </c>
      <c r="C60" t="s">
        <v>875</v>
      </c>
      <c r="D60" s="64">
        <v>6911352.1299999999</v>
      </c>
      <c r="E60" s="64">
        <v>0</v>
      </c>
      <c r="F60" s="64">
        <v>0</v>
      </c>
      <c r="G60" s="64">
        <v>6911352.1299999999</v>
      </c>
    </row>
    <row r="61" spans="1:7" x14ac:dyDescent="0.25">
      <c r="A61" t="s">
        <v>930</v>
      </c>
      <c r="B61" t="s">
        <v>107</v>
      </c>
      <c r="C61" t="s">
        <v>875</v>
      </c>
      <c r="D61" s="64">
        <v>746191.28</v>
      </c>
      <c r="E61" s="64">
        <v>0</v>
      </c>
      <c r="F61" s="64">
        <v>0</v>
      </c>
      <c r="G61" s="64">
        <v>746191.28</v>
      </c>
    </row>
    <row r="62" spans="1:7" x14ac:dyDescent="0.25">
      <c r="A62" t="s">
        <v>931</v>
      </c>
      <c r="B62" t="s">
        <v>108</v>
      </c>
      <c r="C62" t="s">
        <v>881</v>
      </c>
      <c r="D62" s="64">
        <v>746191.28</v>
      </c>
      <c r="E62" s="64">
        <v>0</v>
      </c>
      <c r="F62" s="64">
        <v>0</v>
      </c>
      <c r="G62" s="64">
        <v>746191.28</v>
      </c>
    </row>
    <row r="63" spans="1:7" x14ac:dyDescent="0.25">
      <c r="A63" t="s">
        <v>932</v>
      </c>
      <c r="B63" t="s">
        <v>353</v>
      </c>
      <c r="C63" t="s">
        <v>875</v>
      </c>
      <c r="D63" s="64">
        <v>6165160.8499999996</v>
      </c>
      <c r="E63" s="64">
        <v>0</v>
      </c>
      <c r="F63" s="64">
        <v>0</v>
      </c>
      <c r="G63" s="64">
        <v>6165160.8499999996</v>
      </c>
    </row>
    <row r="64" spans="1:7" x14ac:dyDescent="0.25">
      <c r="A64" t="s">
        <v>933</v>
      </c>
      <c r="B64" t="s">
        <v>110</v>
      </c>
      <c r="C64" t="s">
        <v>881</v>
      </c>
      <c r="D64" s="64">
        <v>6165160.8499999996</v>
      </c>
      <c r="E64" s="64">
        <v>0</v>
      </c>
      <c r="F64" s="64">
        <v>0</v>
      </c>
      <c r="G64" s="64">
        <v>6165160.8499999996</v>
      </c>
    </row>
    <row r="65" spans="1:7" x14ac:dyDescent="0.25">
      <c r="A65" t="s">
        <v>934</v>
      </c>
      <c r="B65" t="s">
        <v>356</v>
      </c>
      <c r="C65" t="s">
        <v>875</v>
      </c>
      <c r="D65" s="64">
        <v>-1291513.6200000001</v>
      </c>
      <c r="E65" s="64">
        <v>0</v>
      </c>
      <c r="F65" s="64">
        <v>17727.349999999999</v>
      </c>
      <c r="G65" s="64">
        <v>-1309240.97</v>
      </c>
    </row>
    <row r="66" spans="1:7" x14ac:dyDescent="0.25">
      <c r="A66" t="s">
        <v>935</v>
      </c>
      <c r="B66" t="s">
        <v>353</v>
      </c>
      <c r="C66" t="s">
        <v>875</v>
      </c>
      <c r="D66" s="64">
        <v>-1291513.6200000001</v>
      </c>
      <c r="E66" s="64">
        <v>0</v>
      </c>
      <c r="F66" s="64">
        <v>17727.349999999999</v>
      </c>
      <c r="G66" s="64">
        <v>-1309240.97</v>
      </c>
    </row>
    <row r="67" spans="1:7" x14ac:dyDescent="0.25">
      <c r="A67" t="s">
        <v>936</v>
      </c>
      <c r="B67" t="s">
        <v>110</v>
      </c>
      <c r="C67" t="s">
        <v>881</v>
      </c>
      <c r="D67" s="64">
        <v>-1291513.6200000001</v>
      </c>
      <c r="E67" s="64">
        <v>0</v>
      </c>
      <c r="F67" s="64">
        <v>17727.349999999999</v>
      </c>
      <c r="G67" s="64">
        <v>-1309240.97</v>
      </c>
    </row>
    <row r="68" spans="1:7" x14ac:dyDescent="0.25">
      <c r="A68" t="s">
        <v>937</v>
      </c>
      <c r="B68" t="s">
        <v>111</v>
      </c>
      <c r="C68" t="s">
        <v>875</v>
      </c>
      <c r="D68" s="64">
        <v>657493.89</v>
      </c>
      <c r="E68" s="64">
        <v>0</v>
      </c>
      <c r="F68" s="64">
        <v>3669.57</v>
      </c>
      <c r="G68" s="64">
        <v>653824.31999999995</v>
      </c>
    </row>
    <row r="69" spans="1:7" x14ac:dyDescent="0.25">
      <c r="A69" t="s">
        <v>938</v>
      </c>
      <c r="B69" t="s">
        <v>361</v>
      </c>
      <c r="C69" t="s">
        <v>875</v>
      </c>
      <c r="D69" s="64">
        <v>860729.02</v>
      </c>
      <c r="E69" s="64">
        <v>0</v>
      </c>
      <c r="F69" s="64">
        <v>0</v>
      </c>
      <c r="G69" s="64">
        <v>860729.02</v>
      </c>
    </row>
    <row r="70" spans="1:7" x14ac:dyDescent="0.25">
      <c r="A70" t="s">
        <v>939</v>
      </c>
      <c r="B70" t="s">
        <v>363</v>
      </c>
      <c r="C70" t="s">
        <v>875</v>
      </c>
      <c r="D70" s="64">
        <v>671058.68999999994</v>
      </c>
      <c r="E70" s="64">
        <v>0</v>
      </c>
      <c r="F70" s="64">
        <v>0</v>
      </c>
      <c r="G70" s="64">
        <v>671058.68999999994</v>
      </c>
    </row>
    <row r="71" spans="1:7" x14ac:dyDescent="0.25">
      <c r="A71" t="s">
        <v>940</v>
      </c>
      <c r="B71" t="s">
        <v>113</v>
      </c>
      <c r="C71" t="s">
        <v>881</v>
      </c>
      <c r="D71" s="64">
        <v>671058.68999999994</v>
      </c>
      <c r="E71" s="64">
        <v>0</v>
      </c>
      <c r="F71" s="64">
        <v>0</v>
      </c>
      <c r="G71" s="64">
        <v>671058.68999999994</v>
      </c>
    </row>
    <row r="72" spans="1:7" x14ac:dyDescent="0.25">
      <c r="A72" t="s">
        <v>941</v>
      </c>
      <c r="B72" t="s">
        <v>366</v>
      </c>
      <c r="C72" t="s">
        <v>875</v>
      </c>
      <c r="D72" s="64">
        <v>50652.67</v>
      </c>
      <c r="E72" s="64">
        <v>0</v>
      </c>
      <c r="F72" s="64">
        <v>0</v>
      </c>
      <c r="G72" s="64">
        <v>50652.67</v>
      </c>
    </row>
    <row r="73" spans="1:7" x14ac:dyDescent="0.25">
      <c r="A73" t="s">
        <v>942</v>
      </c>
      <c r="B73" t="s">
        <v>249</v>
      </c>
      <c r="C73" t="s">
        <v>881</v>
      </c>
      <c r="D73" s="64">
        <v>50652.67</v>
      </c>
      <c r="E73" s="64">
        <v>0</v>
      </c>
      <c r="F73" s="64">
        <v>0</v>
      </c>
      <c r="G73" s="64">
        <v>50652.67</v>
      </c>
    </row>
    <row r="74" spans="1:7" x14ac:dyDescent="0.25">
      <c r="A74" t="s">
        <v>943</v>
      </c>
      <c r="B74" t="s">
        <v>114</v>
      </c>
      <c r="C74" t="s">
        <v>875</v>
      </c>
      <c r="D74" s="64">
        <v>139017.66</v>
      </c>
      <c r="E74" s="64">
        <v>0</v>
      </c>
      <c r="F74" s="64">
        <v>0</v>
      </c>
      <c r="G74" s="64">
        <v>139017.66</v>
      </c>
    </row>
    <row r="75" spans="1:7" x14ac:dyDescent="0.25">
      <c r="A75" t="s">
        <v>944</v>
      </c>
      <c r="B75" t="s">
        <v>945</v>
      </c>
      <c r="C75" t="s">
        <v>881</v>
      </c>
      <c r="D75" s="64">
        <v>139017.66</v>
      </c>
      <c r="E75" s="64">
        <v>0</v>
      </c>
      <c r="F75" s="64">
        <v>0</v>
      </c>
      <c r="G75" s="64">
        <v>139017.66</v>
      </c>
    </row>
    <row r="76" spans="1:7" x14ac:dyDescent="0.25">
      <c r="A76" t="s">
        <v>946</v>
      </c>
      <c r="B76" t="s">
        <v>371</v>
      </c>
      <c r="C76" t="s">
        <v>875</v>
      </c>
      <c r="D76" s="64">
        <v>-223835.13</v>
      </c>
      <c r="E76" s="64">
        <v>0</v>
      </c>
      <c r="F76" s="64">
        <v>3669.57</v>
      </c>
      <c r="G76" s="64">
        <v>-227504.7</v>
      </c>
    </row>
    <row r="77" spans="1:7" x14ac:dyDescent="0.25">
      <c r="A77" t="s">
        <v>947</v>
      </c>
      <c r="B77" t="s">
        <v>363</v>
      </c>
      <c r="C77" t="s">
        <v>875</v>
      </c>
      <c r="D77" s="64">
        <v>-191860.77</v>
      </c>
      <c r="E77" s="64">
        <v>0</v>
      </c>
      <c r="F77" s="64">
        <v>2309.89</v>
      </c>
      <c r="G77" s="64">
        <v>-194170.66</v>
      </c>
    </row>
    <row r="78" spans="1:7" x14ac:dyDescent="0.25">
      <c r="A78" t="s">
        <v>948</v>
      </c>
      <c r="B78" t="s">
        <v>113</v>
      </c>
      <c r="C78" t="s">
        <v>881</v>
      </c>
      <c r="D78" s="64">
        <v>-191860.77</v>
      </c>
      <c r="E78" s="64">
        <v>0</v>
      </c>
      <c r="F78" s="64">
        <v>2309.89</v>
      </c>
      <c r="G78" s="64">
        <v>-194170.66</v>
      </c>
    </row>
    <row r="79" spans="1:7" x14ac:dyDescent="0.25">
      <c r="A79" t="s">
        <v>949</v>
      </c>
      <c r="B79" t="s">
        <v>366</v>
      </c>
      <c r="C79" t="s">
        <v>875</v>
      </c>
      <c r="D79" s="64">
        <v>-11434.57</v>
      </c>
      <c r="E79" s="64">
        <v>0</v>
      </c>
      <c r="F79" s="64">
        <v>635.64</v>
      </c>
      <c r="G79" s="64">
        <v>-12070.21</v>
      </c>
    </row>
    <row r="80" spans="1:7" x14ac:dyDescent="0.25">
      <c r="A80" t="s">
        <v>950</v>
      </c>
      <c r="B80" t="s">
        <v>366</v>
      </c>
      <c r="C80" t="s">
        <v>881</v>
      </c>
      <c r="D80" s="64">
        <v>-11434.57</v>
      </c>
      <c r="E80" s="64">
        <v>0</v>
      </c>
      <c r="F80" s="64">
        <v>635.64</v>
      </c>
      <c r="G80" s="64">
        <v>-12070.21</v>
      </c>
    </row>
    <row r="81" spans="1:7" x14ac:dyDescent="0.25">
      <c r="A81" t="s">
        <v>951</v>
      </c>
      <c r="B81" t="s">
        <v>114</v>
      </c>
      <c r="C81" t="s">
        <v>875</v>
      </c>
      <c r="D81" s="64">
        <v>-20539.79</v>
      </c>
      <c r="E81" s="64">
        <v>0</v>
      </c>
      <c r="F81" s="64">
        <v>724.04</v>
      </c>
      <c r="G81" s="64">
        <v>-21263.83</v>
      </c>
    </row>
    <row r="82" spans="1:7" x14ac:dyDescent="0.25">
      <c r="A82" t="s">
        <v>952</v>
      </c>
      <c r="B82" t="s">
        <v>945</v>
      </c>
      <c r="C82" t="s">
        <v>881</v>
      </c>
      <c r="D82" s="64">
        <v>-20539.79</v>
      </c>
      <c r="E82" s="64">
        <v>0</v>
      </c>
      <c r="F82" s="64">
        <v>724.04</v>
      </c>
      <c r="G82" s="64">
        <v>-21263.83</v>
      </c>
    </row>
    <row r="83" spans="1:7" x14ac:dyDescent="0.25">
      <c r="A83" t="s">
        <v>953</v>
      </c>
      <c r="B83" t="s">
        <v>377</v>
      </c>
      <c r="C83" t="s">
        <v>875</v>
      </c>
      <c r="D83" s="64">
        <v>20600</v>
      </c>
      <c r="E83" s="64">
        <v>0</v>
      </c>
      <c r="F83" s="64">
        <v>0</v>
      </c>
      <c r="G83" s="64">
        <v>20600</v>
      </c>
    </row>
    <row r="84" spans="1:7" x14ac:dyDescent="0.25">
      <c r="A84" t="s">
        <v>954</v>
      </c>
      <c r="B84" t="s">
        <v>363</v>
      </c>
      <c r="C84" t="s">
        <v>875</v>
      </c>
      <c r="D84" s="64">
        <v>20600</v>
      </c>
      <c r="E84" s="64">
        <v>0</v>
      </c>
      <c r="F84" s="64">
        <v>0</v>
      </c>
      <c r="G84" s="64">
        <v>20600</v>
      </c>
    </row>
    <row r="85" spans="1:7" x14ac:dyDescent="0.25">
      <c r="A85" t="s">
        <v>955</v>
      </c>
      <c r="B85" t="s">
        <v>380</v>
      </c>
      <c r="C85" t="s">
        <v>881</v>
      </c>
      <c r="D85" s="64">
        <v>20600</v>
      </c>
      <c r="E85" s="64">
        <v>0</v>
      </c>
      <c r="F85" s="64">
        <v>0</v>
      </c>
      <c r="G85" s="64">
        <v>20600</v>
      </c>
    </row>
    <row r="86" spans="1:7" x14ac:dyDescent="0.25">
      <c r="A86" t="s">
        <v>960</v>
      </c>
      <c r="B86" t="s">
        <v>387</v>
      </c>
      <c r="C86" t="s">
        <v>875</v>
      </c>
      <c r="D86" s="64">
        <v>11587.45</v>
      </c>
      <c r="E86" s="64">
        <v>0</v>
      </c>
      <c r="F86" s="64">
        <v>242.84</v>
      </c>
      <c r="G86" s="64">
        <v>11344.61</v>
      </c>
    </row>
    <row r="87" spans="1:7" x14ac:dyDescent="0.25">
      <c r="A87" t="s">
        <v>961</v>
      </c>
      <c r="B87" t="s">
        <v>111</v>
      </c>
      <c r="C87" t="s">
        <v>875</v>
      </c>
      <c r="D87" s="64">
        <v>11587.45</v>
      </c>
      <c r="E87" s="64">
        <v>0</v>
      </c>
      <c r="F87" s="64">
        <v>242.84</v>
      </c>
      <c r="G87" s="64">
        <v>11344.61</v>
      </c>
    </row>
    <row r="88" spans="1:7" x14ac:dyDescent="0.25">
      <c r="A88" t="s">
        <v>962</v>
      </c>
      <c r="B88" t="s">
        <v>963</v>
      </c>
      <c r="C88" t="s">
        <v>875</v>
      </c>
      <c r="D88" s="64">
        <v>14570</v>
      </c>
      <c r="E88" s="64">
        <v>0</v>
      </c>
      <c r="F88" s="64">
        <v>0</v>
      </c>
      <c r="G88" s="64">
        <v>14570</v>
      </c>
    </row>
    <row r="89" spans="1:7" x14ac:dyDescent="0.25">
      <c r="A89" t="s">
        <v>964</v>
      </c>
      <c r="B89" t="s">
        <v>392</v>
      </c>
      <c r="C89" t="s">
        <v>875</v>
      </c>
      <c r="D89" s="64">
        <v>14570</v>
      </c>
      <c r="E89" s="64">
        <v>0</v>
      </c>
      <c r="F89" s="64">
        <v>0</v>
      </c>
      <c r="G89" s="64">
        <v>14570</v>
      </c>
    </row>
    <row r="90" spans="1:7" x14ac:dyDescent="0.25">
      <c r="A90" t="s">
        <v>965</v>
      </c>
      <c r="B90" t="s">
        <v>392</v>
      </c>
      <c r="C90" t="s">
        <v>881</v>
      </c>
      <c r="D90" s="64">
        <v>14570</v>
      </c>
      <c r="E90" s="64">
        <v>0</v>
      </c>
      <c r="F90" s="64">
        <v>0</v>
      </c>
      <c r="G90" s="64">
        <v>14570</v>
      </c>
    </row>
    <row r="91" spans="1:7" x14ac:dyDescent="0.25">
      <c r="A91" t="s">
        <v>966</v>
      </c>
      <c r="B91" t="s">
        <v>967</v>
      </c>
      <c r="C91" t="s">
        <v>875</v>
      </c>
      <c r="D91" s="64">
        <v>-2982.55</v>
      </c>
      <c r="E91" s="64">
        <v>0</v>
      </c>
      <c r="F91" s="64">
        <v>242.84</v>
      </c>
      <c r="G91" s="64">
        <v>-3225.39</v>
      </c>
    </row>
    <row r="92" spans="1:7" x14ac:dyDescent="0.25">
      <c r="A92" t="s">
        <v>968</v>
      </c>
      <c r="B92" t="s">
        <v>392</v>
      </c>
      <c r="C92" t="s">
        <v>875</v>
      </c>
      <c r="D92" s="64">
        <v>-2982.55</v>
      </c>
      <c r="E92" s="64">
        <v>0</v>
      </c>
      <c r="F92" s="64">
        <v>242.84</v>
      </c>
      <c r="G92" s="64">
        <v>-3225.39</v>
      </c>
    </row>
    <row r="93" spans="1:7" x14ac:dyDescent="0.25">
      <c r="A93" t="s">
        <v>969</v>
      </c>
      <c r="B93" t="s">
        <v>970</v>
      </c>
      <c r="C93" t="s">
        <v>881</v>
      </c>
      <c r="D93" s="64">
        <v>-2982.55</v>
      </c>
      <c r="E93" s="64">
        <v>0</v>
      </c>
      <c r="F93" s="64">
        <v>242.84</v>
      </c>
      <c r="G93" s="64">
        <v>-3225.39</v>
      </c>
    </row>
    <row r="94" spans="1:7" x14ac:dyDescent="0.25">
      <c r="A94" t="s">
        <v>971</v>
      </c>
      <c r="B94" t="s">
        <v>115</v>
      </c>
      <c r="C94" t="s">
        <v>875</v>
      </c>
      <c r="D94" s="64">
        <v>-550764127.87</v>
      </c>
      <c r="E94" s="64">
        <v>59267854.759999998</v>
      </c>
      <c r="F94" s="64">
        <v>53758663.049999997</v>
      </c>
      <c r="G94" s="64">
        <v>-545254936.15999997</v>
      </c>
    </row>
    <row r="95" spans="1:7" x14ac:dyDescent="0.25">
      <c r="A95" t="s">
        <v>972</v>
      </c>
      <c r="B95" t="s">
        <v>116</v>
      </c>
      <c r="C95" t="s">
        <v>875</v>
      </c>
      <c r="D95" s="64">
        <v>-560002.09</v>
      </c>
      <c r="E95" s="64">
        <v>28168104.260000002</v>
      </c>
      <c r="F95" s="64">
        <v>28237496.800000001</v>
      </c>
      <c r="G95" s="64">
        <v>-629394.63</v>
      </c>
    </row>
    <row r="96" spans="1:7" x14ac:dyDescent="0.25">
      <c r="A96" t="s">
        <v>973</v>
      </c>
      <c r="B96" t="s">
        <v>117</v>
      </c>
      <c r="C96" t="s">
        <v>875</v>
      </c>
      <c r="D96" s="64">
        <v>-50920.86</v>
      </c>
      <c r="E96" s="64">
        <v>89601.39</v>
      </c>
      <c r="F96" s="64">
        <v>53436.6</v>
      </c>
      <c r="G96" s="64">
        <v>-14756.07</v>
      </c>
    </row>
    <row r="97" spans="1:7" x14ac:dyDescent="0.25">
      <c r="A97" t="s">
        <v>974</v>
      </c>
      <c r="B97" t="s">
        <v>399</v>
      </c>
      <c r="C97" t="s">
        <v>875</v>
      </c>
      <c r="D97" s="64">
        <v>-50920.86</v>
      </c>
      <c r="E97" s="64">
        <v>89601.39</v>
      </c>
      <c r="F97" s="64">
        <v>53436.6</v>
      </c>
      <c r="G97" s="64">
        <v>-14756.07</v>
      </c>
    </row>
    <row r="98" spans="1:7" x14ac:dyDescent="0.25">
      <c r="A98" t="s">
        <v>1866</v>
      </c>
      <c r="B98" t="s">
        <v>404</v>
      </c>
      <c r="C98" t="s">
        <v>881</v>
      </c>
      <c r="D98" s="64">
        <v>0</v>
      </c>
      <c r="E98" s="64">
        <v>655.42</v>
      </c>
      <c r="F98" s="64">
        <v>655.42</v>
      </c>
      <c r="G98" s="64">
        <v>0</v>
      </c>
    </row>
    <row r="99" spans="1:7" x14ac:dyDescent="0.25">
      <c r="A99" t="s">
        <v>977</v>
      </c>
      <c r="B99" t="s">
        <v>98</v>
      </c>
      <c r="C99" t="s">
        <v>881</v>
      </c>
      <c r="D99" s="64">
        <v>0</v>
      </c>
      <c r="E99" s="64">
        <v>17863.02</v>
      </c>
      <c r="F99" s="64">
        <v>17863.02</v>
      </c>
      <c r="G99" s="64">
        <v>0</v>
      </c>
    </row>
    <row r="100" spans="1:7" x14ac:dyDescent="0.25">
      <c r="A100" t="s">
        <v>978</v>
      </c>
      <c r="B100" t="s">
        <v>979</v>
      </c>
      <c r="C100" t="s">
        <v>881</v>
      </c>
      <c r="D100" s="64">
        <v>-16935.98</v>
      </c>
      <c r="E100" s="64">
        <v>27414.98</v>
      </c>
      <c r="F100" s="64">
        <v>25235.07</v>
      </c>
      <c r="G100" s="64">
        <v>-14756.07</v>
      </c>
    </row>
    <row r="101" spans="1:7" x14ac:dyDescent="0.25">
      <c r="A101" t="s">
        <v>980</v>
      </c>
      <c r="B101" t="s">
        <v>981</v>
      </c>
      <c r="C101" t="s">
        <v>881</v>
      </c>
      <c r="D101" s="64">
        <v>-400</v>
      </c>
      <c r="E101" s="64">
        <v>726.6</v>
      </c>
      <c r="F101" s="64">
        <v>326.60000000000002</v>
      </c>
      <c r="G101" s="64">
        <v>0</v>
      </c>
    </row>
    <row r="102" spans="1:7" x14ac:dyDescent="0.25">
      <c r="A102" t="s">
        <v>982</v>
      </c>
      <c r="B102" t="s">
        <v>124</v>
      </c>
      <c r="C102" t="s">
        <v>881</v>
      </c>
      <c r="D102" s="64">
        <v>0</v>
      </c>
      <c r="E102" s="64">
        <v>6674.97</v>
      </c>
      <c r="F102" s="64">
        <v>6674.97</v>
      </c>
      <c r="G102" s="64">
        <v>0</v>
      </c>
    </row>
    <row r="103" spans="1:7" x14ac:dyDescent="0.25">
      <c r="A103" t="s">
        <v>1867</v>
      </c>
      <c r="B103" t="s">
        <v>422</v>
      </c>
      <c r="C103" t="s">
        <v>881</v>
      </c>
      <c r="D103" s="64">
        <v>0</v>
      </c>
      <c r="E103" s="64">
        <v>22.67</v>
      </c>
      <c r="F103" s="64">
        <v>22.67</v>
      </c>
      <c r="G103" s="64">
        <v>0</v>
      </c>
    </row>
    <row r="104" spans="1:7" x14ac:dyDescent="0.25">
      <c r="A104" t="s">
        <v>1868</v>
      </c>
      <c r="B104" t="s">
        <v>1869</v>
      </c>
      <c r="C104" t="s">
        <v>881</v>
      </c>
      <c r="D104" s="64">
        <v>0</v>
      </c>
      <c r="E104" s="64">
        <v>65</v>
      </c>
      <c r="F104" s="64">
        <v>65</v>
      </c>
      <c r="G104" s="64">
        <v>0</v>
      </c>
    </row>
    <row r="105" spans="1:7" x14ac:dyDescent="0.25">
      <c r="A105" t="s">
        <v>990</v>
      </c>
      <c r="B105" t="s">
        <v>991</v>
      </c>
      <c r="C105" t="s">
        <v>881</v>
      </c>
      <c r="D105" s="64">
        <v>-20682.88</v>
      </c>
      <c r="E105" s="64">
        <v>20682.88</v>
      </c>
      <c r="F105" s="64">
        <v>0</v>
      </c>
      <c r="G105" s="64">
        <v>0</v>
      </c>
    </row>
    <row r="106" spans="1:7" x14ac:dyDescent="0.25">
      <c r="A106" t="s">
        <v>992</v>
      </c>
      <c r="B106" t="s">
        <v>993</v>
      </c>
      <c r="C106" t="s">
        <v>881</v>
      </c>
      <c r="D106" s="64">
        <v>0</v>
      </c>
      <c r="E106" s="64">
        <v>252.68</v>
      </c>
      <c r="F106" s="64">
        <v>252.68</v>
      </c>
      <c r="G106" s="64">
        <v>0</v>
      </c>
    </row>
    <row r="107" spans="1:7" x14ac:dyDescent="0.25">
      <c r="A107" t="s">
        <v>1870</v>
      </c>
      <c r="B107" t="s">
        <v>1635</v>
      </c>
      <c r="C107" t="s">
        <v>881</v>
      </c>
      <c r="D107" s="64">
        <v>0</v>
      </c>
      <c r="E107" s="64">
        <v>585</v>
      </c>
      <c r="F107" s="64">
        <v>585</v>
      </c>
      <c r="G107" s="64">
        <v>0</v>
      </c>
    </row>
    <row r="108" spans="1:7" x14ac:dyDescent="0.25">
      <c r="A108" t="s">
        <v>1871</v>
      </c>
      <c r="B108" t="s">
        <v>1872</v>
      </c>
      <c r="C108" t="s">
        <v>881</v>
      </c>
      <c r="D108" s="64">
        <v>0</v>
      </c>
      <c r="E108" s="64">
        <v>1185.8900000000001</v>
      </c>
      <c r="F108" s="64">
        <v>1185.8900000000001</v>
      </c>
      <c r="G108" s="64">
        <v>0</v>
      </c>
    </row>
    <row r="109" spans="1:7" x14ac:dyDescent="0.25">
      <c r="A109" t="s">
        <v>1873</v>
      </c>
      <c r="B109" t="s">
        <v>1874</v>
      </c>
      <c r="C109" t="s">
        <v>881</v>
      </c>
      <c r="D109" s="64">
        <v>-110</v>
      </c>
      <c r="E109" s="64">
        <v>220</v>
      </c>
      <c r="F109" s="64">
        <v>110</v>
      </c>
      <c r="G109" s="64">
        <v>0</v>
      </c>
    </row>
    <row r="110" spans="1:7" x14ac:dyDescent="0.25">
      <c r="A110" t="s">
        <v>1875</v>
      </c>
      <c r="B110" t="s">
        <v>1876</v>
      </c>
      <c r="C110" t="s">
        <v>881</v>
      </c>
      <c r="D110" s="64">
        <v>0</v>
      </c>
      <c r="E110" s="64">
        <v>421.28</v>
      </c>
      <c r="F110" s="64">
        <v>421.28</v>
      </c>
      <c r="G110" s="64">
        <v>0</v>
      </c>
    </row>
    <row r="111" spans="1:7" x14ac:dyDescent="0.25">
      <c r="A111" t="s">
        <v>1877</v>
      </c>
      <c r="B111" t="s">
        <v>1878</v>
      </c>
      <c r="C111" t="s">
        <v>881</v>
      </c>
      <c r="D111" s="64">
        <v>-12792</v>
      </c>
      <c r="E111" s="64">
        <v>12792</v>
      </c>
      <c r="F111" s="64">
        <v>0</v>
      </c>
      <c r="G111" s="64">
        <v>0</v>
      </c>
    </row>
    <row r="112" spans="1:7" x14ac:dyDescent="0.25">
      <c r="A112" t="s">
        <v>1879</v>
      </c>
      <c r="B112" t="s">
        <v>1880</v>
      </c>
      <c r="C112" t="s">
        <v>881</v>
      </c>
      <c r="D112" s="64">
        <v>0</v>
      </c>
      <c r="E112" s="64">
        <v>39</v>
      </c>
      <c r="F112" s="64">
        <v>39</v>
      </c>
      <c r="G112" s="64">
        <v>0</v>
      </c>
    </row>
    <row r="113" spans="1:7" x14ac:dyDescent="0.25">
      <c r="A113" t="s">
        <v>1012</v>
      </c>
      <c r="B113" t="s">
        <v>606</v>
      </c>
      <c r="C113" t="s">
        <v>875</v>
      </c>
      <c r="D113" s="64">
        <v>-348390.28</v>
      </c>
      <c r="E113" s="64">
        <v>1020753.45</v>
      </c>
      <c r="F113" s="64">
        <v>914190.8</v>
      </c>
      <c r="G113" s="64">
        <v>-241827.63</v>
      </c>
    </row>
    <row r="114" spans="1:7" x14ac:dyDescent="0.25">
      <c r="A114" t="s">
        <v>1013</v>
      </c>
      <c r="B114" t="s">
        <v>150</v>
      </c>
      <c r="C114" t="s">
        <v>875</v>
      </c>
      <c r="D114" s="64">
        <v>-348390.28</v>
      </c>
      <c r="E114" s="64">
        <v>1020753.45</v>
      </c>
      <c r="F114" s="64">
        <v>914190.8</v>
      </c>
      <c r="G114" s="64">
        <v>-241827.63</v>
      </c>
    </row>
    <row r="115" spans="1:7" x14ac:dyDescent="0.25">
      <c r="A115" t="s">
        <v>1014</v>
      </c>
      <c r="B115" t="s">
        <v>609</v>
      </c>
      <c r="C115" t="s">
        <v>875</v>
      </c>
      <c r="D115" s="64">
        <v>-2904.58</v>
      </c>
      <c r="E115" s="64">
        <v>301712.53000000003</v>
      </c>
      <c r="F115" s="64">
        <v>304813.3</v>
      </c>
      <c r="G115" s="64">
        <v>-6005.35</v>
      </c>
    </row>
    <row r="116" spans="1:7" x14ac:dyDescent="0.25">
      <c r="A116" t="s">
        <v>1015</v>
      </c>
      <c r="B116" t="s">
        <v>129</v>
      </c>
      <c r="C116" t="s">
        <v>881</v>
      </c>
      <c r="D116" s="64">
        <v>0</v>
      </c>
      <c r="E116" s="64">
        <v>148934.49</v>
      </c>
      <c r="F116" s="64">
        <v>148934.49</v>
      </c>
      <c r="G116" s="64">
        <v>0</v>
      </c>
    </row>
    <row r="117" spans="1:7" x14ac:dyDescent="0.25">
      <c r="A117" t="s">
        <v>1016</v>
      </c>
      <c r="B117" t="s">
        <v>1017</v>
      </c>
      <c r="C117" t="s">
        <v>881</v>
      </c>
      <c r="D117" s="64">
        <v>-2904.58</v>
      </c>
      <c r="E117" s="64">
        <v>152778.04</v>
      </c>
      <c r="F117" s="64">
        <v>155878.81</v>
      </c>
      <c r="G117" s="64">
        <v>-6005.35</v>
      </c>
    </row>
    <row r="118" spans="1:7" x14ac:dyDescent="0.25">
      <c r="A118" t="s">
        <v>1018</v>
      </c>
      <c r="B118" t="s">
        <v>613</v>
      </c>
      <c r="C118" t="s">
        <v>875</v>
      </c>
      <c r="D118" s="64">
        <v>-121627.26</v>
      </c>
      <c r="E118" s="64">
        <v>301638.71999999997</v>
      </c>
      <c r="F118" s="64">
        <v>180011.46</v>
      </c>
      <c r="G118" s="64">
        <v>0</v>
      </c>
    </row>
    <row r="119" spans="1:7" x14ac:dyDescent="0.25">
      <c r="A119" t="s">
        <v>1019</v>
      </c>
      <c r="B119" t="s">
        <v>153</v>
      </c>
      <c r="C119" t="s">
        <v>881</v>
      </c>
      <c r="D119" s="64">
        <v>-92135.85</v>
      </c>
      <c r="E119" s="64">
        <v>101773.02</v>
      </c>
      <c r="F119" s="64">
        <v>9637.17</v>
      </c>
      <c r="G119" s="64">
        <v>0</v>
      </c>
    </row>
    <row r="120" spans="1:7" x14ac:dyDescent="0.25">
      <c r="A120" t="s">
        <v>1020</v>
      </c>
      <c r="B120" t="s">
        <v>1021</v>
      </c>
      <c r="C120" t="s">
        <v>881</v>
      </c>
      <c r="D120" s="64">
        <v>-24799.360000000001</v>
      </c>
      <c r="E120" s="64">
        <v>27784.06</v>
      </c>
      <c r="F120" s="64">
        <v>2984.7</v>
      </c>
      <c r="G120" s="64">
        <v>0</v>
      </c>
    </row>
    <row r="121" spans="1:7" x14ac:dyDescent="0.25">
      <c r="A121" t="s">
        <v>1022</v>
      </c>
      <c r="B121" t="s">
        <v>1023</v>
      </c>
      <c r="C121" t="s">
        <v>881</v>
      </c>
      <c r="D121" s="64">
        <v>-3621.55</v>
      </c>
      <c r="E121" s="64">
        <v>4392.51</v>
      </c>
      <c r="F121" s="64">
        <v>770.96</v>
      </c>
      <c r="G121" s="64">
        <v>0</v>
      </c>
    </row>
    <row r="122" spans="1:7" x14ac:dyDescent="0.25">
      <c r="A122" t="s">
        <v>1024</v>
      </c>
      <c r="B122" t="s">
        <v>1025</v>
      </c>
      <c r="C122" t="s">
        <v>881</v>
      </c>
      <c r="D122" s="64">
        <v>0</v>
      </c>
      <c r="E122" s="64">
        <v>98943.42</v>
      </c>
      <c r="F122" s="64">
        <v>98943.42</v>
      </c>
      <c r="G122" s="64">
        <v>0</v>
      </c>
    </row>
    <row r="123" spans="1:7" x14ac:dyDescent="0.25">
      <c r="A123" t="s">
        <v>1026</v>
      </c>
      <c r="B123" t="s">
        <v>1027</v>
      </c>
      <c r="C123" t="s">
        <v>881</v>
      </c>
      <c r="D123" s="64">
        <v>-1070.5</v>
      </c>
      <c r="E123" s="64">
        <v>68745.710000000006</v>
      </c>
      <c r="F123" s="64">
        <v>67675.210000000006</v>
      </c>
      <c r="G123" s="64">
        <v>0</v>
      </c>
    </row>
    <row r="124" spans="1:7" x14ac:dyDescent="0.25">
      <c r="A124" t="s">
        <v>1028</v>
      </c>
      <c r="B124" t="s">
        <v>131</v>
      </c>
      <c r="C124" t="s">
        <v>875</v>
      </c>
      <c r="D124" s="64">
        <v>-193233.33</v>
      </c>
      <c r="E124" s="64">
        <v>276795.71999999997</v>
      </c>
      <c r="F124" s="64">
        <v>272797.59000000003</v>
      </c>
      <c r="G124" s="64">
        <v>-189235.20000000001</v>
      </c>
    </row>
    <row r="125" spans="1:7" x14ac:dyDescent="0.25">
      <c r="A125" t="s">
        <v>1029</v>
      </c>
      <c r="B125" t="s">
        <v>1030</v>
      </c>
      <c r="C125" t="s">
        <v>881</v>
      </c>
      <c r="D125" s="64">
        <v>-213702.48</v>
      </c>
      <c r="E125" s="64">
        <v>234626.91</v>
      </c>
      <c r="F125" s="64">
        <v>20924.43</v>
      </c>
      <c r="G125" s="64">
        <v>0</v>
      </c>
    </row>
    <row r="126" spans="1:7" x14ac:dyDescent="0.25">
      <c r="A126" t="s">
        <v>1031</v>
      </c>
      <c r="B126" t="s">
        <v>1032</v>
      </c>
      <c r="C126" t="s">
        <v>881</v>
      </c>
      <c r="D126" s="64">
        <v>183448.1</v>
      </c>
      <c r="E126" s="64">
        <v>19794.099999999999</v>
      </c>
      <c r="F126" s="64">
        <v>203242.2</v>
      </c>
      <c r="G126" s="64">
        <v>0</v>
      </c>
    </row>
    <row r="127" spans="1:7" x14ac:dyDescent="0.25">
      <c r="A127" t="s">
        <v>1033</v>
      </c>
      <c r="B127" t="s">
        <v>134</v>
      </c>
      <c r="C127" t="s">
        <v>881</v>
      </c>
      <c r="D127" s="64">
        <v>6765.4</v>
      </c>
      <c r="E127" s="64">
        <v>852.89</v>
      </c>
      <c r="F127" s="64">
        <v>7618.29</v>
      </c>
      <c r="G127" s="64">
        <v>0</v>
      </c>
    </row>
    <row r="128" spans="1:7" x14ac:dyDescent="0.25">
      <c r="A128" t="s">
        <v>1034</v>
      </c>
      <c r="B128" t="s">
        <v>135</v>
      </c>
      <c r="C128" t="s">
        <v>881</v>
      </c>
      <c r="D128" s="64">
        <v>23252</v>
      </c>
      <c r="E128" s="64">
        <v>514.41999999999996</v>
      </c>
      <c r="F128" s="64">
        <v>23766.42</v>
      </c>
      <c r="G128" s="64">
        <v>0</v>
      </c>
    </row>
    <row r="129" spans="1:7" x14ac:dyDescent="0.25">
      <c r="A129" t="s">
        <v>1035</v>
      </c>
      <c r="B129" t="s">
        <v>151</v>
      </c>
      <c r="C129" t="s">
        <v>881</v>
      </c>
      <c r="D129" s="64">
        <v>-106982.51</v>
      </c>
      <c r="E129" s="64">
        <v>11644.9</v>
      </c>
      <c r="F129" s="64">
        <v>9560</v>
      </c>
      <c r="G129" s="64">
        <v>-104897.61</v>
      </c>
    </row>
    <row r="130" spans="1:7" x14ac:dyDescent="0.25">
      <c r="A130" t="s">
        <v>1036</v>
      </c>
      <c r="B130" t="s">
        <v>152</v>
      </c>
      <c r="C130" t="s">
        <v>881</v>
      </c>
      <c r="D130" s="64">
        <v>-35660.83</v>
      </c>
      <c r="E130" s="64">
        <v>3881.63</v>
      </c>
      <c r="F130" s="64">
        <v>3186.68</v>
      </c>
      <c r="G130" s="64">
        <v>-34965.879999999997</v>
      </c>
    </row>
    <row r="131" spans="1:7" x14ac:dyDescent="0.25">
      <c r="A131" t="s">
        <v>1037</v>
      </c>
      <c r="B131" t="s">
        <v>154</v>
      </c>
      <c r="C131" t="s">
        <v>881</v>
      </c>
      <c r="D131" s="64">
        <v>-11411.36</v>
      </c>
      <c r="E131" s="64">
        <v>1242.1099999999999</v>
      </c>
      <c r="F131" s="64">
        <v>1019.75</v>
      </c>
      <c r="G131" s="64">
        <v>-11189</v>
      </c>
    </row>
    <row r="132" spans="1:7" x14ac:dyDescent="0.25">
      <c r="A132" t="s">
        <v>1038</v>
      </c>
      <c r="B132" t="s">
        <v>1039</v>
      </c>
      <c r="C132" t="s">
        <v>881</v>
      </c>
      <c r="D132" s="64">
        <v>-38941.65</v>
      </c>
      <c r="E132" s="64">
        <v>4238.76</v>
      </c>
      <c r="F132" s="64">
        <v>3479.82</v>
      </c>
      <c r="G132" s="64">
        <v>-38182.71</v>
      </c>
    </row>
    <row r="133" spans="1:7" x14ac:dyDescent="0.25">
      <c r="A133" t="s">
        <v>1040</v>
      </c>
      <c r="B133" t="s">
        <v>622</v>
      </c>
      <c r="C133" t="s">
        <v>875</v>
      </c>
      <c r="D133" s="64">
        <v>-30625.11</v>
      </c>
      <c r="E133" s="64">
        <v>116285.68</v>
      </c>
      <c r="F133" s="64">
        <v>132247.65</v>
      </c>
      <c r="G133" s="64">
        <v>-46587.08</v>
      </c>
    </row>
    <row r="134" spans="1:7" x14ac:dyDescent="0.25">
      <c r="A134" t="s">
        <v>1041</v>
      </c>
      <c r="B134" t="s">
        <v>136</v>
      </c>
      <c r="C134" t="s">
        <v>881</v>
      </c>
      <c r="D134" s="64">
        <v>-9548.0499999999993</v>
      </c>
      <c r="E134" s="64">
        <v>95208.62</v>
      </c>
      <c r="F134" s="64">
        <v>95452.73</v>
      </c>
      <c r="G134" s="64">
        <v>-9792.16</v>
      </c>
    </row>
    <row r="135" spans="1:7" x14ac:dyDescent="0.25">
      <c r="A135" t="s">
        <v>1042</v>
      </c>
      <c r="B135" t="s">
        <v>137</v>
      </c>
      <c r="C135" t="s">
        <v>881</v>
      </c>
      <c r="D135" s="64">
        <v>-21077.06</v>
      </c>
      <c r="E135" s="64">
        <v>21077.06</v>
      </c>
      <c r="F135" s="64">
        <v>36794.92</v>
      </c>
      <c r="G135" s="64">
        <v>-36794.92</v>
      </c>
    </row>
    <row r="136" spans="1:7" x14ac:dyDescent="0.25">
      <c r="A136" t="s">
        <v>1043</v>
      </c>
      <c r="B136" t="s">
        <v>1044</v>
      </c>
      <c r="C136" t="s">
        <v>875</v>
      </c>
      <c r="D136" s="64">
        <v>0</v>
      </c>
      <c r="E136" s="64">
        <v>17162.740000000002</v>
      </c>
      <c r="F136" s="64">
        <v>17162.740000000002</v>
      </c>
      <c r="G136" s="64">
        <v>0</v>
      </c>
    </row>
    <row r="137" spans="1:7" x14ac:dyDescent="0.25">
      <c r="A137" t="s">
        <v>1045</v>
      </c>
      <c r="B137" t="s">
        <v>1046</v>
      </c>
      <c r="C137" t="s">
        <v>881</v>
      </c>
      <c r="D137" s="64">
        <v>0</v>
      </c>
      <c r="E137" s="64">
        <v>17162.740000000002</v>
      </c>
      <c r="F137" s="64">
        <v>17162.740000000002</v>
      </c>
      <c r="G137" s="64">
        <v>0</v>
      </c>
    </row>
    <row r="138" spans="1:7" x14ac:dyDescent="0.25">
      <c r="A138" t="s">
        <v>1047</v>
      </c>
      <c r="B138" t="s">
        <v>207</v>
      </c>
      <c r="C138" t="s">
        <v>875</v>
      </c>
      <c r="D138" s="64">
        <v>0</v>
      </c>
      <c r="E138" s="64">
        <v>7158.06</v>
      </c>
      <c r="F138" s="64">
        <v>7158.06</v>
      </c>
      <c r="G138" s="64">
        <v>0</v>
      </c>
    </row>
    <row r="139" spans="1:7" x14ac:dyDescent="0.25">
      <c r="A139" t="s">
        <v>1048</v>
      </c>
      <c r="B139" t="s">
        <v>1049</v>
      </c>
      <c r="C139" t="s">
        <v>881</v>
      </c>
      <c r="D139" s="64">
        <v>0</v>
      </c>
      <c r="E139" s="64">
        <v>31.65</v>
      </c>
      <c r="F139" s="64">
        <v>31.65</v>
      </c>
      <c r="G139" s="64">
        <v>0</v>
      </c>
    </row>
    <row r="140" spans="1:7" x14ac:dyDescent="0.25">
      <c r="A140" t="s">
        <v>1050</v>
      </c>
      <c r="B140" t="s">
        <v>1051</v>
      </c>
      <c r="C140" t="s">
        <v>881</v>
      </c>
      <c r="D140" s="64">
        <v>0</v>
      </c>
      <c r="E140" s="64">
        <v>7126.41</v>
      </c>
      <c r="F140" s="64">
        <v>7126.41</v>
      </c>
      <c r="G140" s="64">
        <v>0</v>
      </c>
    </row>
    <row r="141" spans="1:7" x14ac:dyDescent="0.25">
      <c r="A141" t="s">
        <v>1052</v>
      </c>
      <c r="B141" t="s">
        <v>205</v>
      </c>
      <c r="C141" t="s">
        <v>875</v>
      </c>
      <c r="D141" s="64">
        <v>-61231.33</v>
      </c>
      <c r="E141" s="64">
        <v>98269.98</v>
      </c>
      <c r="F141" s="64">
        <v>374300.55</v>
      </c>
      <c r="G141" s="64">
        <v>-337261.9</v>
      </c>
    </row>
    <row r="142" spans="1:7" x14ac:dyDescent="0.25">
      <c r="A142" t="s">
        <v>1053</v>
      </c>
      <c r="B142" t="s">
        <v>298</v>
      </c>
      <c r="C142" t="s">
        <v>875</v>
      </c>
      <c r="D142" s="64">
        <v>-13164.04</v>
      </c>
      <c r="E142" s="64">
        <v>13164.05</v>
      </c>
      <c r="F142" s="64">
        <v>283436.2</v>
      </c>
      <c r="G142" s="64">
        <v>-283436.19</v>
      </c>
    </row>
    <row r="143" spans="1:7" x14ac:dyDescent="0.25">
      <c r="A143" t="s">
        <v>1056</v>
      </c>
      <c r="B143" t="s">
        <v>631</v>
      </c>
      <c r="C143" t="s">
        <v>875</v>
      </c>
      <c r="D143" s="64">
        <v>-1875.47</v>
      </c>
      <c r="E143" s="64">
        <v>1875.48</v>
      </c>
      <c r="F143" s="64">
        <v>50490.13</v>
      </c>
      <c r="G143" s="64">
        <v>-50490.12</v>
      </c>
    </row>
    <row r="144" spans="1:7" x14ac:dyDescent="0.25">
      <c r="A144" t="s">
        <v>1057</v>
      </c>
      <c r="B144" t="s">
        <v>145</v>
      </c>
      <c r="C144" t="s">
        <v>881</v>
      </c>
      <c r="D144" s="64">
        <v>-1875.47</v>
      </c>
      <c r="E144" s="64">
        <v>1875.48</v>
      </c>
      <c r="F144" s="64">
        <v>50490.13</v>
      </c>
      <c r="G144" s="64">
        <v>-50490.12</v>
      </c>
    </row>
    <row r="145" spans="1:7" x14ac:dyDescent="0.25">
      <c r="A145" t="s">
        <v>1058</v>
      </c>
      <c r="B145" t="s">
        <v>171</v>
      </c>
      <c r="C145" t="s">
        <v>875</v>
      </c>
      <c r="D145" s="64">
        <v>-11288.57</v>
      </c>
      <c r="E145" s="64">
        <v>11288.57</v>
      </c>
      <c r="F145" s="64">
        <v>232946.07</v>
      </c>
      <c r="G145" s="64">
        <v>-232946.07</v>
      </c>
    </row>
    <row r="146" spans="1:7" x14ac:dyDescent="0.25">
      <c r="A146" t="s">
        <v>1059</v>
      </c>
      <c r="B146" t="s">
        <v>147</v>
      </c>
      <c r="C146" t="s">
        <v>881</v>
      </c>
      <c r="D146" s="64">
        <v>-11288.57</v>
      </c>
      <c r="E146" s="64">
        <v>11288.57</v>
      </c>
      <c r="F146" s="64">
        <v>232946.07</v>
      </c>
      <c r="G146" s="64">
        <v>-232946.07</v>
      </c>
    </row>
    <row r="147" spans="1:7" x14ac:dyDescent="0.25">
      <c r="A147" t="s">
        <v>1060</v>
      </c>
      <c r="B147" t="s">
        <v>140</v>
      </c>
      <c r="C147" t="s">
        <v>875</v>
      </c>
      <c r="D147" s="64">
        <v>-47049.86</v>
      </c>
      <c r="E147" s="64">
        <v>83632.800000000003</v>
      </c>
      <c r="F147" s="64">
        <v>90323.53</v>
      </c>
      <c r="G147" s="64">
        <v>-53740.59</v>
      </c>
    </row>
    <row r="148" spans="1:7" x14ac:dyDescent="0.25">
      <c r="A148" t="s">
        <v>1061</v>
      </c>
      <c r="B148" t="s">
        <v>637</v>
      </c>
      <c r="C148" t="s">
        <v>875</v>
      </c>
      <c r="D148" s="64">
        <v>-37354.74</v>
      </c>
      <c r="E148" s="64">
        <v>64242.61</v>
      </c>
      <c r="F148" s="64">
        <v>67283.22</v>
      </c>
      <c r="G148" s="64">
        <v>-40395.35</v>
      </c>
    </row>
    <row r="149" spans="1:7" x14ac:dyDescent="0.25">
      <c r="A149" t="s">
        <v>1062</v>
      </c>
      <c r="B149" t="s">
        <v>141</v>
      </c>
      <c r="C149" t="s">
        <v>881</v>
      </c>
      <c r="D149" s="64">
        <v>-37354.74</v>
      </c>
      <c r="E149" s="64">
        <v>64242.61</v>
      </c>
      <c r="F149" s="64">
        <v>67283.22</v>
      </c>
      <c r="G149" s="64">
        <v>-40395.35</v>
      </c>
    </row>
    <row r="150" spans="1:7" x14ac:dyDescent="0.25">
      <c r="A150" t="s">
        <v>1063</v>
      </c>
      <c r="B150" t="s">
        <v>143</v>
      </c>
      <c r="C150" t="s">
        <v>875</v>
      </c>
      <c r="D150" s="64">
        <v>-9695.1200000000008</v>
      </c>
      <c r="E150" s="64">
        <v>19390.189999999999</v>
      </c>
      <c r="F150" s="64">
        <v>23040.31</v>
      </c>
      <c r="G150" s="64">
        <v>-13345.24</v>
      </c>
    </row>
    <row r="151" spans="1:7" x14ac:dyDescent="0.25">
      <c r="A151" t="s">
        <v>1064</v>
      </c>
      <c r="B151" t="s">
        <v>143</v>
      </c>
      <c r="C151" t="s">
        <v>881</v>
      </c>
      <c r="D151" s="64">
        <v>-9695.1200000000008</v>
      </c>
      <c r="E151" s="64">
        <v>19390.189999999999</v>
      </c>
      <c r="F151" s="64">
        <v>23040.31</v>
      </c>
      <c r="G151" s="64">
        <v>-13345.24</v>
      </c>
    </row>
    <row r="152" spans="1:7" x14ac:dyDescent="0.25">
      <c r="A152" t="s">
        <v>1067</v>
      </c>
      <c r="B152" t="s">
        <v>622</v>
      </c>
      <c r="C152" t="s">
        <v>875</v>
      </c>
      <c r="D152" s="64">
        <v>-1017.43</v>
      </c>
      <c r="E152" s="64">
        <v>1473.13</v>
      </c>
      <c r="F152" s="64">
        <v>540.82000000000005</v>
      </c>
      <c r="G152" s="64">
        <v>-85.12</v>
      </c>
    </row>
    <row r="153" spans="1:7" x14ac:dyDescent="0.25">
      <c r="A153" t="s">
        <v>1068</v>
      </c>
      <c r="B153" t="s">
        <v>306</v>
      </c>
      <c r="C153" t="s">
        <v>875</v>
      </c>
      <c r="D153" s="64">
        <v>-14.04</v>
      </c>
      <c r="E153" s="64">
        <v>125.64</v>
      </c>
      <c r="F153" s="64">
        <v>125.64</v>
      </c>
      <c r="G153" s="64">
        <v>-14.04</v>
      </c>
    </row>
    <row r="154" spans="1:7" x14ac:dyDescent="0.25">
      <c r="A154" t="s">
        <v>1069</v>
      </c>
      <c r="B154" t="s">
        <v>138</v>
      </c>
      <c r="C154" t="s">
        <v>881</v>
      </c>
      <c r="D154" s="64">
        <v>-14.04</v>
      </c>
      <c r="E154" s="64">
        <v>125.64</v>
      </c>
      <c r="F154" s="64">
        <v>125.64</v>
      </c>
      <c r="G154" s="64">
        <v>-14.04</v>
      </c>
    </row>
    <row r="155" spans="1:7" x14ac:dyDescent="0.25">
      <c r="A155" t="s">
        <v>1070</v>
      </c>
      <c r="B155" t="s">
        <v>303</v>
      </c>
      <c r="C155" t="s">
        <v>875</v>
      </c>
      <c r="D155" s="64">
        <v>-9.76</v>
      </c>
      <c r="E155" s="64">
        <v>83.76</v>
      </c>
      <c r="F155" s="64">
        <v>83.76</v>
      </c>
      <c r="G155" s="64">
        <v>-9.76</v>
      </c>
    </row>
    <row r="156" spans="1:7" x14ac:dyDescent="0.25">
      <c r="A156" t="s">
        <v>1071</v>
      </c>
      <c r="B156" t="s">
        <v>148</v>
      </c>
      <c r="C156" t="s">
        <v>881</v>
      </c>
      <c r="D156" s="64">
        <v>-9.76</v>
      </c>
      <c r="E156" s="64">
        <v>83.76</v>
      </c>
      <c r="F156" s="64">
        <v>83.76</v>
      </c>
      <c r="G156" s="64">
        <v>-9.76</v>
      </c>
    </row>
    <row r="157" spans="1:7" x14ac:dyDescent="0.25">
      <c r="A157" t="s">
        <v>1072</v>
      </c>
      <c r="B157" t="s">
        <v>170</v>
      </c>
      <c r="C157" t="s">
        <v>875</v>
      </c>
      <c r="D157" s="64">
        <v>-6.34</v>
      </c>
      <c r="E157" s="64">
        <v>54.44</v>
      </c>
      <c r="F157" s="64">
        <v>54.44</v>
      </c>
      <c r="G157" s="64">
        <v>-6.34</v>
      </c>
    </row>
    <row r="158" spans="1:7" x14ac:dyDescent="0.25">
      <c r="A158" t="s">
        <v>1073</v>
      </c>
      <c r="B158" t="s">
        <v>144</v>
      </c>
      <c r="C158" t="s">
        <v>881</v>
      </c>
      <c r="D158" s="64">
        <v>-6.34</v>
      </c>
      <c r="E158" s="64">
        <v>54.44</v>
      </c>
      <c r="F158" s="64">
        <v>54.44</v>
      </c>
      <c r="G158" s="64">
        <v>-6.34</v>
      </c>
    </row>
    <row r="159" spans="1:7" x14ac:dyDescent="0.25">
      <c r="A159" t="s">
        <v>1074</v>
      </c>
      <c r="B159" t="s">
        <v>171</v>
      </c>
      <c r="C159" t="s">
        <v>875</v>
      </c>
      <c r="D159" s="64">
        <v>-29.28</v>
      </c>
      <c r="E159" s="64">
        <v>251.28</v>
      </c>
      <c r="F159" s="64">
        <v>251.28</v>
      </c>
      <c r="G159" s="64">
        <v>-29.28</v>
      </c>
    </row>
    <row r="160" spans="1:7" x14ac:dyDescent="0.25">
      <c r="A160" t="s">
        <v>1075</v>
      </c>
      <c r="B160" t="s">
        <v>146</v>
      </c>
      <c r="C160" t="s">
        <v>881</v>
      </c>
      <c r="D160" s="64">
        <v>-29.28</v>
      </c>
      <c r="E160" s="64">
        <v>251.28</v>
      </c>
      <c r="F160" s="64">
        <v>251.28</v>
      </c>
      <c r="G160" s="64">
        <v>-29.28</v>
      </c>
    </row>
    <row r="161" spans="1:7" x14ac:dyDescent="0.25">
      <c r="A161" t="s">
        <v>1076</v>
      </c>
      <c r="B161" t="s">
        <v>207</v>
      </c>
      <c r="C161" t="s">
        <v>875</v>
      </c>
      <c r="D161" s="64">
        <v>-958.01</v>
      </c>
      <c r="E161" s="64">
        <v>958.01</v>
      </c>
      <c r="F161" s="64">
        <v>25.7</v>
      </c>
      <c r="G161" s="64">
        <v>-25.7</v>
      </c>
    </row>
    <row r="162" spans="1:7" x14ac:dyDescent="0.25">
      <c r="A162" t="s">
        <v>1077</v>
      </c>
      <c r="B162" t="s">
        <v>1078</v>
      </c>
      <c r="C162" t="s">
        <v>881</v>
      </c>
      <c r="D162" s="64">
        <v>-958.01</v>
      </c>
      <c r="E162" s="64">
        <v>958.01</v>
      </c>
      <c r="F162" s="64">
        <v>25.7</v>
      </c>
      <c r="G162" s="64">
        <v>-25.7</v>
      </c>
    </row>
    <row r="163" spans="1:7" x14ac:dyDescent="0.25">
      <c r="A163" t="s">
        <v>1079</v>
      </c>
      <c r="B163" t="s">
        <v>1080</v>
      </c>
      <c r="C163" t="s">
        <v>875</v>
      </c>
      <c r="D163" s="64">
        <v>-63914.36</v>
      </c>
      <c r="E163" s="64">
        <v>63914.36</v>
      </c>
      <c r="F163" s="64">
        <v>0</v>
      </c>
      <c r="G163" s="64">
        <v>0</v>
      </c>
    </row>
    <row r="164" spans="1:7" x14ac:dyDescent="0.25">
      <c r="A164" t="s">
        <v>1081</v>
      </c>
      <c r="B164" t="s">
        <v>1082</v>
      </c>
      <c r="C164" t="s">
        <v>875</v>
      </c>
      <c r="D164" s="64">
        <v>-63914.36</v>
      </c>
      <c r="E164" s="64">
        <v>63914.36</v>
      </c>
      <c r="F164" s="64">
        <v>0</v>
      </c>
      <c r="G164" s="64">
        <v>0</v>
      </c>
    </row>
    <row r="165" spans="1:7" x14ac:dyDescent="0.25">
      <c r="A165" t="s">
        <v>1083</v>
      </c>
      <c r="B165" t="s">
        <v>1084</v>
      </c>
      <c r="C165" t="s">
        <v>881</v>
      </c>
      <c r="D165" s="64">
        <v>-63914.36</v>
      </c>
      <c r="E165" s="64">
        <v>63914.36</v>
      </c>
      <c r="F165" s="64">
        <v>0</v>
      </c>
      <c r="G165" s="64">
        <v>0</v>
      </c>
    </row>
    <row r="166" spans="1:7" x14ac:dyDescent="0.25">
      <c r="A166" t="s">
        <v>1085</v>
      </c>
      <c r="B166" t="s">
        <v>660</v>
      </c>
      <c r="C166" t="s">
        <v>875</v>
      </c>
      <c r="D166" s="64">
        <v>0</v>
      </c>
      <c r="E166" s="64">
        <v>26883441.16</v>
      </c>
      <c r="F166" s="64">
        <v>26883441.16</v>
      </c>
      <c r="G166" s="64">
        <v>0</v>
      </c>
    </row>
    <row r="167" spans="1:7" x14ac:dyDescent="0.25">
      <c r="A167" t="s">
        <v>1451</v>
      </c>
      <c r="B167" t="s">
        <v>662</v>
      </c>
      <c r="C167" t="s">
        <v>875</v>
      </c>
      <c r="D167" s="64">
        <v>0</v>
      </c>
      <c r="E167" s="64">
        <v>19057507.670000002</v>
      </c>
      <c r="F167" s="64">
        <v>19057507.670000002</v>
      </c>
      <c r="G167" s="64">
        <v>0</v>
      </c>
    </row>
    <row r="168" spans="1:7" x14ac:dyDescent="0.25">
      <c r="A168" t="s">
        <v>1881</v>
      </c>
      <c r="B168" t="s">
        <v>1882</v>
      </c>
      <c r="C168" t="s">
        <v>881</v>
      </c>
      <c r="D168" s="64">
        <v>0</v>
      </c>
      <c r="E168" s="64">
        <v>14641573.279999999</v>
      </c>
      <c r="F168" s="64">
        <v>14641573.279999999</v>
      </c>
      <c r="G168" s="64">
        <v>0</v>
      </c>
    </row>
    <row r="169" spans="1:7" x14ac:dyDescent="0.25">
      <c r="A169" t="s">
        <v>1883</v>
      </c>
      <c r="B169" t="s">
        <v>1884</v>
      </c>
      <c r="C169" t="s">
        <v>881</v>
      </c>
      <c r="D169" s="64">
        <v>0</v>
      </c>
      <c r="E169" s="64">
        <v>4415934.3899999997</v>
      </c>
      <c r="F169" s="64">
        <v>4415934.3899999997</v>
      </c>
      <c r="G169" s="64">
        <v>0</v>
      </c>
    </row>
    <row r="170" spans="1:7" x14ac:dyDescent="0.25">
      <c r="A170" t="s">
        <v>1086</v>
      </c>
      <c r="B170" t="s">
        <v>668</v>
      </c>
      <c r="C170" t="s">
        <v>875</v>
      </c>
      <c r="D170" s="64">
        <v>0</v>
      </c>
      <c r="E170" s="64">
        <v>7825933.4900000002</v>
      </c>
      <c r="F170" s="64">
        <v>7825933.4900000002</v>
      </c>
      <c r="G170" s="64">
        <v>0</v>
      </c>
    </row>
    <row r="171" spans="1:7" x14ac:dyDescent="0.25">
      <c r="A171" t="s">
        <v>1087</v>
      </c>
      <c r="B171" t="s">
        <v>149</v>
      </c>
      <c r="C171" t="s">
        <v>881</v>
      </c>
      <c r="D171" s="64">
        <v>0</v>
      </c>
      <c r="E171" s="64">
        <v>7825933.4900000002</v>
      </c>
      <c r="F171" s="64">
        <v>7825933.4900000002</v>
      </c>
      <c r="G171" s="64">
        <v>0</v>
      </c>
    </row>
    <row r="172" spans="1:7" x14ac:dyDescent="0.25">
      <c r="A172" t="s">
        <v>1088</v>
      </c>
      <c r="B172" t="s">
        <v>671</v>
      </c>
      <c r="C172" t="s">
        <v>875</v>
      </c>
      <c r="D172" s="64">
        <v>-35545.26</v>
      </c>
      <c r="E172" s="64">
        <v>12123.92</v>
      </c>
      <c r="F172" s="64">
        <v>12127.69</v>
      </c>
      <c r="G172" s="64">
        <v>-35549.03</v>
      </c>
    </row>
    <row r="173" spans="1:7" x14ac:dyDescent="0.25">
      <c r="A173" t="s">
        <v>1089</v>
      </c>
      <c r="B173" t="s">
        <v>91</v>
      </c>
      <c r="C173" t="s">
        <v>875</v>
      </c>
      <c r="D173" s="64">
        <v>-29161.71</v>
      </c>
      <c r="E173" s="64">
        <v>790.74</v>
      </c>
      <c r="F173" s="64">
        <v>737.72</v>
      </c>
      <c r="G173" s="64">
        <v>-29108.69</v>
      </c>
    </row>
    <row r="174" spans="1:7" x14ac:dyDescent="0.25">
      <c r="A174" t="s">
        <v>1092</v>
      </c>
      <c r="B174" t="s">
        <v>1093</v>
      </c>
      <c r="C174" t="s">
        <v>881</v>
      </c>
      <c r="D174" s="64">
        <v>0</v>
      </c>
      <c r="E174" s="64">
        <v>737.72</v>
      </c>
      <c r="F174" s="64">
        <v>737.72</v>
      </c>
      <c r="G174" s="64">
        <v>0</v>
      </c>
    </row>
    <row r="175" spans="1:7" x14ac:dyDescent="0.25">
      <c r="A175" t="s">
        <v>1094</v>
      </c>
      <c r="B175" t="s">
        <v>1095</v>
      </c>
      <c r="C175" t="s">
        <v>881</v>
      </c>
      <c r="D175" s="64">
        <v>-29108.69</v>
      </c>
      <c r="E175" s="64">
        <v>0</v>
      </c>
      <c r="F175" s="64">
        <v>0</v>
      </c>
      <c r="G175" s="64">
        <v>-29108.69</v>
      </c>
    </row>
    <row r="176" spans="1:7" x14ac:dyDescent="0.25">
      <c r="A176" t="s">
        <v>1885</v>
      </c>
      <c r="B176" t="s">
        <v>1886</v>
      </c>
      <c r="C176" t="s">
        <v>881</v>
      </c>
      <c r="D176" s="64">
        <v>-53.02</v>
      </c>
      <c r="E176" s="64">
        <v>53.02</v>
      </c>
      <c r="F176" s="64">
        <v>0</v>
      </c>
      <c r="G176" s="64">
        <v>0</v>
      </c>
    </row>
    <row r="177" spans="1:7" x14ac:dyDescent="0.25">
      <c r="A177" t="s">
        <v>1096</v>
      </c>
      <c r="B177" t="s">
        <v>268</v>
      </c>
      <c r="C177" t="s">
        <v>875</v>
      </c>
      <c r="D177" s="64">
        <v>-6383.55</v>
      </c>
      <c r="E177" s="64">
        <v>0.03</v>
      </c>
      <c r="F177" s="64">
        <v>56.82</v>
      </c>
      <c r="G177" s="64">
        <v>-6440.34</v>
      </c>
    </row>
    <row r="178" spans="1:7" x14ac:dyDescent="0.25">
      <c r="A178" t="s">
        <v>1097</v>
      </c>
      <c r="B178" t="s">
        <v>269</v>
      </c>
      <c r="C178" t="s">
        <v>881</v>
      </c>
      <c r="D178" s="64">
        <v>-6383.55</v>
      </c>
      <c r="E178" s="64">
        <v>0.03</v>
      </c>
      <c r="F178" s="64">
        <v>56.82</v>
      </c>
      <c r="G178" s="64">
        <v>-6440.34</v>
      </c>
    </row>
    <row r="179" spans="1:7" x14ac:dyDescent="0.25">
      <c r="A179" t="s">
        <v>1098</v>
      </c>
      <c r="B179" t="s">
        <v>207</v>
      </c>
      <c r="C179" t="s">
        <v>875</v>
      </c>
      <c r="D179" s="64">
        <v>0</v>
      </c>
      <c r="E179" s="64">
        <v>11333.15</v>
      </c>
      <c r="F179" s="64">
        <v>11333.15</v>
      </c>
      <c r="G179" s="64">
        <v>0</v>
      </c>
    </row>
    <row r="180" spans="1:7" x14ac:dyDescent="0.25">
      <c r="A180" t="s">
        <v>1887</v>
      </c>
      <c r="B180" t="s">
        <v>1888</v>
      </c>
      <c r="C180" t="s">
        <v>881</v>
      </c>
      <c r="D180" s="64">
        <v>0</v>
      </c>
      <c r="E180" s="64">
        <v>11333.15</v>
      </c>
      <c r="F180" s="64">
        <v>11333.15</v>
      </c>
      <c r="G180" s="64">
        <v>0</v>
      </c>
    </row>
    <row r="181" spans="1:7" x14ac:dyDescent="0.25">
      <c r="A181" t="s">
        <v>1889</v>
      </c>
      <c r="B181" t="s">
        <v>1890</v>
      </c>
      <c r="C181" t="s">
        <v>875</v>
      </c>
      <c r="D181" s="64">
        <v>0</v>
      </c>
      <c r="E181" s="64">
        <v>48889.34</v>
      </c>
      <c r="F181" s="64">
        <v>202067.12</v>
      </c>
      <c r="G181" s="64">
        <v>-153177.78</v>
      </c>
    </row>
    <row r="182" spans="1:7" x14ac:dyDescent="0.25">
      <c r="A182" t="s">
        <v>1891</v>
      </c>
      <c r="B182" t="s">
        <v>1080</v>
      </c>
      <c r="C182" t="s">
        <v>875</v>
      </c>
      <c r="D182" s="64">
        <v>0</v>
      </c>
      <c r="E182" s="64">
        <v>48889.34</v>
      </c>
      <c r="F182" s="64">
        <v>202067.12</v>
      </c>
      <c r="G182" s="64">
        <v>-153177.78</v>
      </c>
    </row>
    <row r="183" spans="1:7" x14ac:dyDescent="0.25">
      <c r="A183" t="s">
        <v>1892</v>
      </c>
      <c r="B183" t="s">
        <v>1082</v>
      </c>
      <c r="C183" t="s">
        <v>875</v>
      </c>
      <c r="D183" s="64">
        <v>0</v>
      </c>
      <c r="E183" s="64">
        <v>48889.34</v>
      </c>
      <c r="F183" s="64">
        <v>192125.51</v>
      </c>
      <c r="G183" s="64">
        <v>-143236.17000000001</v>
      </c>
    </row>
    <row r="184" spans="1:7" x14ac:dyDescent="0.25">
      <c r="A184" t="s">
        <v>1893</v>
      </c>
      <c r="B184" t="s">
        <v>1084</v>
      </c>
      <c r="C184" t="s">
        <v>881</v>
      </c>
      <c r="D184" s="64">
        <v>0</v>
      </c>
      <c r="E184" s="64">
        <v>48889.34</v>
      </c>
      <c r="F184" s="64">
        <v>192125.51</v>
      </c>
      <c r="G184" s="64">
        <v>-143236.17000000001</v>
      </c>
    </row>
    <row r="185" spans="1:7" x14ac:dyDescent="0.25">
      <c r="A185" t="s">
        <v>1894</v>
      </c>
      <c r="B185" t="s">
        <v>1895</v>
      </c>
      <c r="C185" t="s">
        <v>875</v>
      </c>
      <c r="D185" s="64">
        <v>0</v>
      </c>
      <c r="E185" s="64">
        <v>0</v>
      </c>
      <c r="F185" s="64">
        <v>9941.61</v>
      </c>
      <c r="G185" s="64">
        <v>-9941.61</v>
      </c>
    </row>
    <row r="186" spans="1:7" x14ac:dyDescent="0.25">
      <c r="A186" t="s">
        <v>1896</v>
      </c>
      <c r="B186" t="s">
        <v>1897</v>
      </c>
      <c r="C186" t="s">
        <v>881</v>
      </c>
      <c r="D186" s="64">
        <v>0</v>
      </c>
      <c r="E186" s="64">
        <v>0</v>
      </c>
      <c r="F186" s="64">
        <v>9941.61</v>
      </c>
      <c r="G186" s="64">
        <v>-9941.61</v>
      </c>
    </row>
    <row r="187" spans="1:7" x14ac:dyDescent="0.25">
      <c r="A187" t="s">
        <v>1101</v>
      </c>
      <c r="B187" t="s">
        <v>157</v>
      </c>
      <c r="C187" t="s">
        <v>875</v>
      </c>
      <c r="D187" s="64">
        <v>-550204125.77999997</v>
      </c>
      <c r="E187" s="64">
        <v>31050861.16</v>
      </c>
      <c r="F187" s="64">
        <v>25319099.129999999</v>
      </c>
      <c r="G187" s="64">
        <v>-544472363.75</v>
      </c>
    </row>
    <row r="188" spans="1:7" x14ac:dyDescent="0.25">
      <c r="A188" t="s">
        <v>1102</v>
      </c>
      <c r="B188" t="s">
        <v>158</v>
      </c>
      <c r="C188" t="s">
        <v>875</v>
      </c>
      <c r="D188" s="64">
        <v>-455708309.33999997</v>
      </c>
      <c r="E188" s="64">
        <v>0</v>
      </c>
      <c r="F188" s="64">
        <v>0</v>
      </c>
      <c r="G188" s="64">
        <v>-455708309.33999997</v>
      </c>
    </row>
    <row r="189" spans="1:7" x14ac:dyDescent="0.25">
      <c r="A189" t="s">
        <v>1103</v>
      </c>
      <c r="B189" t="s">
        <v>159</v>
      </c>
      <c r="C189" t="s">
        <v>875</v>
      </c>
      <c r="D189" s="64">
        <v>-455708309.33999997</v>
      </c>
      <c r="E189" s="64">
        <v>0</v>
      </c>
      <c r="F189" s="64">
        <v>0</v>
      </c>
      <c r="G189" s="64">
        <v>-455708309.33999997</v>
      </c>
    </row>
    <row r="190" spans="1:7" x14ac:dyDescent="0.25">
      <c r="A190" t="s">
        <v>1104</v>
      </c>
      <c r="B190" t="s">
        <v>159</v>
      </c>
      <c r="C190" t="s">
        <v>881</v>
      </c>
      <c r="D190" s="64">
        <v>-455708309.33999997</v>
      </c>
      <c r="E190" s="64">
        <v>0</v>
      </c>
      <c r="F190" s="64">
        <v>0</v>
      </c>
      <c r="G190" s="64">
        <v>-455708309.33999997</v>
      </c>
    </row>
    <row r="191" spans="1:7" x14ac:dyDescent="0.25">
      <c r="A191" t="s">
        <v>1105</v>
      </c>
      <c r="B191" t="s">
        <v>160</v>
      </c>
      <c r="C191" t="s">
        <v>875</v>
      </c>
      <c r="D191" s="64">
        <v>4519338.8600000003</v>
      </c>
      <c r="E191" s="64">
        <v>11631251.15</v>
      </c>
      <c r="F191" s="64">
        <v>2448684.4500000002</v>
      </c>
      <c r="G191" s="64">
        <v>13701905.560000001</v>
      </c>
    </row>
    <row r="192" spans="1:7" x14ac:dyDescent="0.25">
      <c r="A192" t="s">
        <v>1106</v>
      </c>
      <c r="B192" t="s">
        <v>161</v>
      </c>
      <c r="C192" t="s">
        <v>875</v>
      </c>
      <c r="D192" s="64">
        <v>-13039345.34</v>
      </c>
      <c r="E192" s="64">
        <v>0</v>
      </c>
      <c r="F192" s="64">
        <v>2448684.4500000002</v>
      </c>
      <c r="G192" s="64">
        <v>-15488029.789999999</v>
      </c>
    </row>
    <row r="193" spans="1:9" x14ac:dyDescent="0.25">
      <c r="A193" t="s">
        <v>1107</v>
      </c>
      <c r="B193" t="s">
        <v>161</v>
      </c>
      <c r="C193" t="s">
        <v>881</v>
      </c>
      <c r="D193" s="64">
        <v>-13039345.34</v>
      </c>
      <c r="E193" s="64">
        <v>0</v>
      </c>
      <c r="F193" s="64">
        <v>2448684.4500000002</v>
      </c>
      <c r="G193" s="64">
        <v>-15488029.789999999</v>
      </c>
    </row>
    <row r="194" spans="1:9" x14ac:dyDescent="0.25">
      <c r="A194" t="s">
        <v>1108</v>
      </c>
      <c r="B194" t="s">
        <v>207</v>
      </c>
      <c r="C194" t="s">
        <v>875</v>
      </c>
      <c r="D194" s="64">
        <v>17558684.199999999</v>
      </c>
      <c r="E194" s="64">
        <v>11631251.15</v>
      </c>
      <c r="F194" s="64">
        <v>0</v>
      </c>
      <c r="G194" s="64">
        <v>29189935.350000001</v>
      </c>
      <c r="I194" s="64">
        <f>SUM(G194,G203)</f>
        <v>-73276024.620000005</v>
      </c>
    </row>
    <row r="195" spans="1:9" x14ac:dyDescent="0.25">
      <c r="A195" t="s">
        <v>1109</v>
      </c>
      <c r="B195" t="s">
        <v>162</v>
      </c>
      <c r="C195" t="s">
        <v>881</v>
      </c>
      <c r="D195" s="64">
        <v>-24416179.170000002</v>
      </c>
      <c r="E195" s="64">
        <v>0</v>
      </c>
      <c r="F195" s="64">
        <v>0</v>
      </c>
      <c r="G195" s="64">
        <v>-24416179.170000002</v>
      </c>
    </row>
    <row r="196" spans="1:9" x14ac:dyDescent="0.25">
      <c r="A196" t="s">
        <v>1110</v>
      </c>
      <c r="B196" t="s">
        <v>163</v>
      </c>
      <c r="C196" t="s">
        <v>881</v>
      </c>
      <c r="D196" s="64">
        <v>7717577.1200000001</v>
      </c>
      <c r="E196" s="64">
        <v>0</v>
      </c>
      <c r="F196" s="64">
        <v>0</v>
      </c>
      <c r="G196" s="64">
        <v>7717577.1200000001</v>
      </c>
    </row>
    <row r="197" spans="1:9" x14ac:dyDescent="0.25">
      <c r="A197" t="s">
        <v>1111</v>
      </c>
      <c r="B197" t="s">
        <v>242</v>
      </c>
      <c r="C197" t="s">
        <v>881</v>
      </c>
      <c r="D197" s="64">
        <v>4152500.13</v>
      </c>
      <c r="E197" s="64">
        <v>0</v>
      </c>
      <c r="F197" s="64">
        <v>0</v>
      </c>
      <c r="G197" s="64">
        <v>4152500.13</v>
      </c>
    </row>
    <row r="198" spans="1:9" x14ac:dyDescent="0.25">
      <c r="A198" t="s">
        <v>1112</v>
      </c>
      <c r="B198" t="s">
        <v>246</v>
      </c>
      <c r="C198" t="s">
        <v>881</v>
      </c>
      <c r="D198" s="64">
        <v>8628144.9800000004</v>
      </c>
      <c r="E198" s="64">
        <v>0</v>
      </c>
      <c r="F198" s="64">
        <v>0</v>
      </c>
      <c r="G198" s="64">
        <v>8628144.9800000004</v>
      </c>
    </row>
    <row r="199" spans="1:9" x14ac:dyDescent="0.25">
      <c r="A199" t="s">
        <v>1113</v>
      </c>
      <c r="B199" t="s">
        <v>279</v>
      </c>
      <c r="C199" t="s">
        <v>881</v>
      </c>
      <c r="D199" s="64">
        <v>6874951.6200000001</v>
      </c>
      <c r="E199" s="64">
        <v>0</v>
      </c>
      <c r="F199" s="64">
        <v>0</v>
      </c>
      <c r="G199" s="64">
        <v>6874951.6200000001</v>
      </c>
    </row>
    <row r="200" spans="1:9" x14ac:dyDescent="0.25">
      <c r="A200" t="s">
        <v>1114</v>
      </c>
      <c r="B200" t="s">
        <v>688</v>
      </c>
      <c r="C200" t="s">
        <v>881</v>
      </c>
      <c r="D200" s="64">
        <v>6527492.0899999999</v>
      </c>
      <c r="E200" s="64">
        <v>0</v>
      </c>
      <c r="F200" s="64">
        <v>0</v>
      </c>
      <c r="G200" s="64">
        <v>6527492.0899999999</v>
      </c>
    </row>
    <row r="201" spans="1:9" x14ac:dyDescent="0.25">
      <c r="A201" t="s">
        <v>1454</v>
      </c>
      <c r="B201" t="s">
        <v>1455</v>
      </c>
      <c r="C201" t="s">
        <v>881</v>
      </c>
      <c r="D201" s="64">
        <v>8074197.4299999997</v>
      </c>
      <c r="E201" s="64">
        <v>0</v>
      </c>
      <c r="F201" s="64">
        <v>0</v>
      </c>
      <c r="G201" s="64">
        <v>8074197.4299999997</v>
      </c>
    </row>
    <row r="202" spans="1:9" x14ac:dyDescent="0.25">
      <c r="A202" t="s">
        <v>1898</v>
      </c>
      <c r="B202" t="s">
        <v>1899</v>
      </c>
      <c r="C202" t="s">
        <v>881</v>
      </c>
      <c r="D202" s="64">
        <v>0</v>
      </c>
      <c r="E202" s="64">
        <v>11631251.15</v>
      </c>
      <c r="F202" s="64">
        <v>0</v>
      </c>
      <c r="G202" s="64">
        <v>11631251.15</v>
      </c>
    </row>
    <row r="203" spans="1:9" x14ac:dyDescent="0.25">
      <c r="A203" t="s">
        <v>1115</v>
      </c>
      <c r="B203" t="s">
        <v>164</v>
      </c>
      <c r="C203" t="s">
        <v>875</v>
      </c>
      <c r="D203" s="64">
        <v>-99015155.299999997</v>
      </c>
      <c r="E203" s="64">
        <v>19419610.010000002</v>
      </c>
      <c r="F203" s="64">
        <v>22870414.68</v>
      </c>
      <c r="G203" s="64">
        <v>-102465959.97</v>
      </c>
    </row>
    <row r="204" spans="1:9" x14ac:dyDescent="0.25">
      <c r="A204" t="s">
        <v>1116</v>
      </c>
      <c r="B204" t="s">
        <v>165</v>
      </c>
      <c r="C204" t="s">
        <v>875</v>
      </c>
      <c r="D204" s="64">
        <v>-99015155.299999997</v>
      </c>
      <c r="E204" s="64">
        <v>19419610.010000002</v>
      </c>
      <c r="F204" s="64">
        <v>22870414.68</v>
      </c>
      <c r="G204" s="64">
        <v>-102465959.97</v>
      </c>
      <c r="H204" s="64"/>
    </row>
    <row r="205" spans="1:9" x14ac:dyDescent="0.25">
      <c r="A205" t="s">
        <v>1117</v>
      </c>
      <c r="B205" t="s">
        <v>165</v>
      </c>
      <c r="C205" t="s">
        <v>881</v>
      </c>
      <c r="D205" s="64">
        <v>-154787679.56</v>
      </c>
      <c r="E205" s="64">
        <v>2448684.4500000002</v>
      </c>
      <c r="F205" s="64">
        <v>4415934.3899999997</v>
      </c>
      <c r="G205" s="64">
        <v>-156754929.5</v>
      </c>
    </row>
    <row r="206" spans="1:9" x14ac:dyDescent="0.25">
      <c r="A206" t="s">
        <v>1118</v>
      </c>
      <c r="B206" t="s">
        <v>166</v>
      </c>
      <c r="C206" t="s">
        <v>881</v>
      </c>
      <c r="D206" s="64">
        <v>-25417030.699999999</v>
      </c>
      <c r="E206" s="64">
        <v>0</v>
      </c>
      <c r="F206" s="64">
        <v>0</v>
      </c>
      <c r="G206" s="64">
        <v>-25417030.699999999</v>
      </c>
    </row>
    <row r="207" spans="1:9" x14ac:dyDescent="0.25">
      <c r="A207" t="s">
        <v>1119</v>
      </c>
      <c r="B207" t="s">
        <v>167</v>
      </c>
      <c r="C207" t="s">
        <v>881</v>
      </c>
      <c r="D207" s="64">
        <v>20679663.699999999</v>
      </c>
      <c r="E207" s="64">
        <v>0</v>
      </c>
      <c r="F207" s="64">
        <v>775860.26</v>
      </c>
      <c r="G207" s="64">
        <v>19903803.440000001</v>
      </c>
    </row>
    <row r="208" spans="1:9" x14ac:dyDescent="0.25">
      <c r="A208" t="s">
        <v>1120</v>
      </c>
      <c r="B208" t="s">
        <v>168</v>
      </c>
      <c r="C208" t="s">
        <v>881</v>
      </c>
      <c r="D208" s="64">
        <v>45073756.740000002</v>
      </c>
      <c r="E208" s="64">
        <v>6134669.9400000004</v>
      </c>
      <c r="F208" s="64">
        <v>3037046.75</v>
      </c>
      <c r="G208" s="64">
        <v>48171379.93</v>
      </c>
    </row>
    <row r="209" spans="1:7" x14ac:dyDescent="0.25">
      <c r="A209" t="s">
        <v>1121</v>
      </c>
      <c r="B209" t="s">
        <v>169</v>
      </c>
      <c r="C209" t="s">
        <v>881</v>
      </c>
      <c r="D209" s="64">
        <v>15436134.52</v>
      </c>
      <c r="E209" s="64">
        <v>10836255.619999999</v>
      </c>
      <c r="F209" s="64">
        <v>14641573.279999999</v>
      </c>
      <c r="G209" s="64">
        <v>11630816.859999999</v>
      </c>
    </row>
    <row r="210" spans="1:7" x14ac:dyDescent="0.25">
      <c r="A210" t="s">
        <v>1122</v>
      </c>
      <c r="B210" t="s">
        <v>697</v>
      </c>
      <c r="C210" t="s">
        <v>875</v>
      </c>
      <c r="D210" s="64">
        <v>-48610004.740000002</v>
      </c>
      <c r="E210" s="64">
        <v>16736197.68</v>
      </c>
      <c r="F210" s="64">
        <v>3141995.66</v>
      </c>
      <c r="G210" s="64">
        <v>-35015802.719999999</v>
      </c>
    </row>
    <row r="211" spans="1:7" x14ac:dyDescent="0.25">
      <c r="A211" t="s">
        <v>1123</v>
      </c>
      <c r="B211" t="s">
        <v>699</v>
      </c>
      <c r="C211" t="s">
        <v>875</v>
      </c>
      <c r="D211" s="64">
        <v>4041300.76</v>
      </c>
      <c r="E211" s="64">
        <v>460101.89</v>
      </c>
      <c r="F211" s="64">
        <v>82405.97</v>
      </c>
      <c r="G211" s="64">
        <v>4418996.68</v>
      </c>
    </row>
    <row r="212" spans="1:7" x14ac:dyDescent="0.25">
      <c r="A212" t="s">
        <v>1124</v>
      </c>
      <c r="B212" t="s">
        <v>172</v>
      </c>
      <c r="C212" t="s">
        <v>875</v>
      </c>
      <c r="D212" s="64">
        <v>3147626.96</v>
      </c>
      <c r="E212" s="64">
        <v>460101.83</v>
      </c>
      <c r="F212" s="64">
        <v>66627.69</v>
      </c>
      <c r="G212" s="64">
        <v>3541101.1</v>
      </c>
    </row>
    <row r="213" spans="1:7" x14ac:dyDescent="0.25">
      <c r="A213" t="s">
        <v>1125</v>
      </c>
      <c r="B213" t="s">
        <v>112</v>
      </c>
      <c r="C213" t="s">
        <v>875</v>
      </c>
      <c r="D213" s="64">
        <v>3147626.96</v>
      </c>
      <c r="E213" s="64">
        <v>460101.83</v>
      </c>
      <c r="F213" s="64">
        <v>66627.69</v>
      </c>
      <c r="G213" s="64">
        <v>3541101.1</v>
      </c>
    </row>
    <row r="214" spans="1:7" x14ac:dyDescent="0.25">
      <c r="A214" t="s">
        <v>1126</v>
      </c>
      <c r="B214" t="s">
        <v>703</v>
      </c>
      <c r="C214" t="s">
        <v>875</v>
      </c>
      <c r="D214" s="64">
        <v>1476046.37</v>
      </c>
      <c r="E214" s="64">
        <v>118746.18</v>
      </c>
      <c r="F214" s="64">
        <v>13.83</v>
      </c>
      <c r="G214" s="64">
        <v>1594778.72</v>
      </c>
    </row>
    <row r="215" spans="1:7" x14ac:dyDescent="0.25">
      <c r="A215" t="s">
        <v>1127</v>
      </c>
      <c r="B215" t="s">
        <v>1128</v>
      </c>
      <c r="C215" t="s">
        <v>875</v>
      </c>
      <c r="D215" s="64">
        <v>905348.35</v>
      </c>
      <c r="E215" s="64">
        <v>78508.31</v>
      </c>
      <c r="F215" s="64">
        <v>13.83</v>
      </c>
      <c r="G215" s="64">
        <v>983842.83</v>
      </c>
    </row>
    <row r="216" spans="1:7" x14ac:dyDescent="0.25">
      <c r="A216" t="s">
        <v>1129</v>
      </c>
      <c r="B216" t="s">
        <v>1130</v>
      </c>
      <c r="C216" t="s">
        <v>875</v>
      </c>
      <c r="D216" s="64">
        <v>173056.29</v>
      </c>
      <c r="E216" s="64">
        <v>13756.11</v>
      </c>
      <c r="F216" s="64">
        <v>0</v>
      </c>
      <c r="G216" s="64">
        <v>186812.4</v>
      </c>
    </row>
    <row r="217" spans="1:7" x14ac:dyDescent="0.25">
      <c r="A217" t="s">
        <v>1131</v>
      </c>
      <c r="B217" t="s">
        <v>1132</v>
      </c>
      <c r="C217" t="s">
        <v>881</v>
      </c>
      <c r="D217" s="64">
        <v>84681.68</v>
      </c>
      <c r="E217" s="64">
        <v>6423.51</v>
      </c>
      <c r="F217" s="64">
        <v>0</v>
      </c>
      <c r="G217" s="64">
        <v>91105.19</v>
      </c>
    </row>
    <row r="218" spans="1:7" x14ac:dyDescent="0.25">
      <c r="A218" t="s">
        <v>1133</v>
      </c>
      <c r="B218" t="s">
        <v>1134</v>
      </c>
      <c r="C218" t="s">
        <v>881</v>
      </c>
      <c r="D218" s="64">
        <v>57931.06</v>
      </c>
      <c r="E218" s="64">
        <v>4201.1400000000003</v>
      </c>
      <c r="F218" s="64">
        <v>0</v>
      </c>
      <c r="G218" s="64">
        <v>62132.2</v>
      </c>
    </row>
    <row r="219" spans="1:7" x14ac:dyDescent="0.25">
      <c r="A219" t="s">
        <v>1135</v>
      </c>
      <c r="B219" t="s">
        <v>153</v>
      </c>
      <c r="C219" t="s">
        <v>881</v>
      </c>
      <c r="D219" s="64">
        <v>12628.19</v>
      </c>
      <c r="E219" s="64">
        <v>1168.31</v>
      </c>
      <c r="F219" s="64">
        <v>0</v>
      </c>
      <c r="G219" s="64">
        <v>13796.5</v>
      </c>
    </row>
    <row r="220" spans="1:7" x14ac:dyDescent="0.25">
      <c r="A220" t="s">
        <v>1136</v>
      </c>
      <c r="B220" t="s">
        <v>151</v>
      </c>
      <c r="C220" t="s">
        <v>881</v>
      </c>
      <c r="D220" s="64">
        <v>12761.53</v>
      </c>
      <c r="E220" s="64">
        <v>1172.3599999999999</v>
      </c>
      <c r="F220" s="64">
        <v>0</v>
      </c>
      <c r="G220" s="64">
        <v>13933.89</v>
      </c>
    </row>
    <row r="221" spans="1:7" x14ac:dyDescent="0.25">
      <c r="A221" t="s">
        <v>1137</v>
      </c>
      <c r="B221" t="s">
        <v>1138</v>
      </c>
      <c r="C221" t="s">
        <v>881</v>
      </c>
      <c r="D221" s="64">
        <v>4253.83</v>
      </c>
      <c r="E221" s="64">
        <v>390.79</v>
      </c>
      <c r="F221" s="64">
        <v>0</v>
      </c>
      <c r="G221" s="64">
        <v>4644.62</v>
      </c>
    </row>
    <row r="222" spans="1:7" x14ac:dyDescent="0.25">
      <c r="A222" t="s">
        <v>1900</v>
      </c>
      <c r="B222" t="s">
        <v>208</v>
      </c>
      <c r="C222" t="s">
        <v>881</v>
      </c>
      <c r="D222" s="64">
        <v>800</v>
      </c>
      <c r="E222" s="64">
        <v>400</v>
      </c>
      <c r="F222" s="64">
        <v>0</v>
      </c>
      <c r="G222" s="64">
        <v>1200</v>
      </c>
    </row>
    <row r="223" spans="1:7" x14ac:dyDescent="0.25">
      <c r="A223" t="s">
        <v>1901</v>
      </c>
      <c r="B223" t="s">
        <v>1902</v>
      </c>
      <c r="C223" t="s">
        <v>875</v>
      </c>
      <c r="D223" s="64">
        <v>0</v>
      </c>
      <c r="E223" s="64">
        <v>7782.69</v>
      </c>
      <c r="F223" s="64">
        <v>0</v>
      </c>
      <c r="G223" s="64">
        <v>7782.69</v>
      </c>
    </row>
    <row r="224" spans="1:7" x14ac:dyDescent="0.25">
      <c r="A224" t="s">
        <v>1903</v>
      </c>
      <c r="B224" t="s">
        <v>1132</v>
      </c>
      <c r="C224" t="s">
        <v>881</v>
      </c>
      <c r="D224" s="64">
        <v>0</v>
      </c>
      <c r="E224" s="64">
        <v>3165.46</v>
      </c>
      <c r="F224" s="64">
        <v>0</v>
      </c>
      <c r="G224" s="64">
        <v>3165.46</v>
      </c>
    </row>
    <row r="225" spans="1:7" x14ac:dyDescent="0.25">
      <c r="A225" t="s">
        <v>1904</v>
      </c>
      <c r="B225" t="s">
        <v>1134</v>
      </c>
      <c r="C225" t="s">
        <v>881</v>
      </c>
      <c r="D225" s="64">
        <v>0</v>
      </c>
      <c r="E225" s="64">
        <v>3350.26</v>
      </c>
      <c r="F225" s="64">
        <v>0</v>
      </c>
      <c r="G225" s="64">
        <v>3350.26</v>
      </c>
    </row>
    <row r="226" spans="1:7" x14ac:dyDescent="0.25">
      <c r="A226" t="s">
        <v>1905</v>
      </c>
      <c r="B226" t="s">
        <v>153</v>
      </c>
      <c r="C226" t="s">
        <v>881</v>
      </c>
      <c r="D226" s="64">
        <v>0</v>
      </c>
      <c r="E226" s="64">
        <v>542.98</v>
      </c>
      <c r="F226" s="64">
        <v>0</v>
      </c>
      <c r="G226" s="64">
        <v>542.98</v>
      </c>
    </row>
    <row r="227" spans="1:7" x14ac:dyDescent="0.25">
      <c r="A227" t="s">
        <v>1906</v>
      </c>
      <c r="B227" t="s">
        <v>151</v>
      </c>
      <c r="C227" t="s">
        <v>881</v>
      </c>
      <c r="D227" s="64">
        <v>0</v>
      </c>
      <c r="E227" s="64">
        <v>542.99</v>
      </c>
      <c r="F227" s="64">
        <v>0</v>
      </c>
      <c r="G227" s="64">
        <v>542.99</v>
      </c>
    </row>
    <row r="228" spans="1:7" x14ac:dyDescent="0.25">
      <c r="A228" t="s">
        <v>1907</v>
      </c>
      <c r="B228" t="s">
        <v>1138</v>
      </c>
      <c r="C228" t="s">
        <v>881</v>
      </c>
      <c r="D228" s="64">
        <v>0</v>
      </c>
      <c r="E228" s="64">
        <v>181</v>
      </c>
      <c r="F228" s="64">
        <v>0</v>
      </c>
      <c r="G228" s="64">
        <v>181</v>
      </c>
    </row>
    <row r="229" spans="1:7" x14ac:dyDescent="0.25">
      <c r="A229" t="s">
        <v>1139</v>
      </c>
      <c r="B229" t="s">
        <v>1140</v>
      </c>
      <c r="C229" t="s">
        <v>875</v>
      </c>
      <c r="D229" s="64">
        <v>336905.34</v>
      </c>
      <c r="E229" s="64">
        <v>29502.85</v>
      </c>
      <c r="F229" s="64">
        <v>13.83</v>
      </c>
      <c r="G229" s="64">
        <v>366394.36</v>
      </c>
    </row>
    <row r="230" spans="1:7" x14ac:dyDescent="0.25">
      <c r="A230" t="s">
        <v>1141</v>
      </c>
      <c r="B230" t="s">
        <v>1132</v>
      </c>
      <c r="C230" t="s">
        <v>881</v>
      </c>
      <c r="D230" s="64">
        <v>251287.08</v>
      </c>
      <c r="E230" s="64">
        <v>21584.37</v>
      </c>
      <c r="F230" s="64">
        <v>13.83</v>
      </c>
      <c r="G230" s="64">
        <v>272857.62</v>
      </c>
    </row>
    <row r="231" spans="1:7" x14ac:dyDescent="0.25">
      <c r="A231" t="s">
        <v>1908</v>
      </c>
      <c r="B231" t="s">
        <v>1909</v>
      </c>
      <c r="C231" t="s">
        <v>881</v>
      </c>
      <c r="D231" s="64">
        <v>189.21</v>
      </c>
      <c r="E231" s="64">
        <v>0</v>
      </c>
      <c r="F231" s="64">
        <v>0</v>
      </c>
      <c r="G231" s="64">
        <v>189.21</v>
      </c>
    </row>
    <row r="232" spans="1:7" x14ac:dyDescent="0.25">
      <c r="A232" t="s">
        <v>1142</v>
      </c>
      <c r="B232" t="s">
        <v>1134</v>
      </c>
      <c r="C232" t="s">
        <v>881</v>
      </c>
      <c r="D232" s="64">
        <v>26309.18</v>
      </c>
      <c r="E232" s="64">
        <v>2143.6999999999998</v>
      </c>
      <c r="F232" s="64">
        <v>0</v>
      </c>
      <c r="G232" s="64">
        <v>28452.880000000001</v>
      </c>
    </row>
    <row r="233" spans="1:7" x14ac:dyDescent="0.25">
      <c r="A233" t="s">
        <v>1143</v>
      </c>
      <c r="B233" t="s">
        <v>153</v>
      </c>
      <c r="C233" t="s">
        <v>881</v>
      </c>
      <c r="D233" s="64">
        <v>25193.79</v>
      </c>
      <c r="E233" s="64">
        <v>2278.19</v>
      </c>
      <c r="F233" s="64">
        <v>0</v>
      </c>
      <c r="G233" s="64">
        <v>27471.98</v>
      </c>
    </row>
    <row r="234" spans="1:7" x14ac:dyDescent="0.25">
      <c r="A234" t="s">
        <v>1144</v>
      </c>
      <c r="B234" t="s">
        <v>151</v>
      </c>
      <c r="C234" t="s">
        <v>881</v>
      </c>
      <c r="D234" s="64">
        <v>25144.560000000001</v>
      </c>
      <c r="E234" s="64">
        <v>2322.44</v>
      </c>
      <c r="F234" s="64">
        <v>0</v>
      </c>
      <c r="G234" s="64">
        <v>27467</v>
      </c>
    </row>
    <row r="235" spans="1:7" x14ac:dyDescent="0.25">
      <c r="A235" t="s">
        <v>1145</v>
      </c>
      <c r="B235" t="s">
        <v>1138</v>
      </c>
      <c r="C235" t="s">
        <v>881</v>
      </c>
      <c r="D235" s="64">
        <v>8381.52</v>
      </c>
      <c r="E235" s="64">
        <v>774.15</v>
      </c>
      <c r="F235" s="64">
        <v>0</v>
      </c>
      <c r="G235" s="64">
        <v>9155.67</v>
      </c>
    </row>
    <row r="236" spans="1:7" x14ac:dyDescent="0.25">
      <c r="A236" t="s">
        <v>1910</v>
      </c>
      <c r="B236" t="s">
        <v>208</v>
      </c>
      <c r="C236" t="s">
        <v>881</v>
      </c>
      <c r="D236" s="64">
        <v>400</v>
      </c>
      <c r="E236" s="64">
        <v>400</v>
      </c>
      <c r="F236" s="64">
        <v>0</v>
      </c>
      <c r="G236" s="64">
        <v>800</v>
      </c>
    </row>
    <row r="237" spans="1:7" x14ac:dyDescent="0.25">
      <c r="A237" t="s">
        <v>1146</v>
      </c>
      <c r="B237" t="s">
        <v>1147</v>
      </c>
      <c r="C237" t="s">
        <v>875</v>
      </c>
      <c r="D237" s="64">
        <v>60848.11</v>
      </c>
      <c r="E237" s="64">
        <v>5628.99</v>
      </c>
      <c r="F237" s="64">
        <v>0</v>
      </c>
      <c r="G237" s="64">
        <v>66477.100000000006</v>
      </c>
    </row>
    <row r="238" spans="1:7" x14ac:dyDescent="0.25">
      <c r="A238" t="s">
        <v>1148</v>
      </c>
      <c r="B238" t="s">
        <v>1132</v>
      </c>
      <c r="C238" t="s">
        <v>881</v>
      </c>
      <c r="D238" s="64">
        <v>30887.62</v>
      </c>
      <c r="E238" s="64">
        <v>2458.62</v>
      </c>
      <c r="F238" s="64">
        <v>0</v>
      </c>
      <c r="G238" s="64">
        <v>33346.239999999998</v>
      </c>
    </row>
    <row r="239" spans="1:7" x14ac:dyDescent="0.25">
      <c r="A239" t="s">
        <v>1149</v>
      </c>
      <c r="B239" t="s">
        <v>1134</v>
      </c>
      <c r="C239" t="s">
        <v>881</v>
      </c>
      <c r="D239" s="64">
        <v>14133.6</v>
      </c>
      <c r="E239" s="64">
        <v>1739.55</v>
      </c>
      <c r="F239" s="64">
        <v>0</v>
      </c>
      <c r="G239" s="64">
        <v>15873.15</v>
      </c>
    </row>
    <row r="240" spans="1:7" x14ac:dyDescent="0.25">
      <c r="A240" t="s">
        <v>1150</v>
      </c>
      <c r="B240" t="s">
        <v>153</v>
      </c>
      <c r="C240" t="s">
        <v>881</v>
      </c>
      <c r="D240" s="64">
        <v>4671.75</v>
      </c>
      <c r="E240" s="64">
        <v>448.99</v>
      </c>
      <c r="F240" s="64">
        <v>0</v>
      </c>
      <c r="G240" s="64">
        <v>5120.74</v>
      </c>
    </row>
    <row r="241" spans="1:7" x14ac:dyDescent="0.25">
      <c r="A241" t="s">
        <v>1151</v>
      </c>
      <c r="B241" t="s">
        <v>151</v>
      </c>
      <c r="C241" t="s">
        <v>881</v>
      </c>
      <c r="D241" s="64">
        <v>4816.3599999999997</v>
      </c>
      <c r="E241" s="64">
        <v>436.37</v>
      </c>
      <c r="F241" s="64">
        <v>0</v>
      </c>
      <c r="G241" s="64">
        <v>5252.73</v>
      </c>
    </row>
    <row r="242" spans="1:7" x14ac:dyDescent="0.25">
      <c r="A242" t="s">
        <v>1152</v>
      </c>
      <c r="B242" t="s">
        <v>1138</v>
      </c>
      <c r="C242" t="s">
        <v>881</v>
      </c>
      <c r="D242" s="64">
        <v>1605.45</v>
      </c>
      <c r="E242" s="64">
        <v>145.46</v>
      </c>
      <c r="F242" s="64">
        <v>0</v>
      </c>
      <c r="G242" s="64">
        <v>1750.91</v>
      </c>
    </row>
    <row r="243" spans="1:7" x14ac:dyDescent="0.25">
      <c r="A243" t="s">
        <v>1153</v>
      </c>
      <c r="B243" t="s">
        <v>208</v>
      </c>
      <c r="C243" t="s">
        <v>881</v>
      </c>
      <c r="D243" s="64">
        <v>4733.33</v>
      </c>
      <c r="E243" s="64">
        <v>400</v>
      </c>
      <c r="F243" s="64">
        <v>0</v>
      </c>
      <c r="G243" s="64">
        <v>5133.33</v>
      </c>
    </row>
    <row r="244" spans="1:7" x14ac:dyDescent="0.25">
      <c r="A244" t="s">
        <v>1154</v>
      </c>
      <c r="B244" t="s">
        <v>1155</v>
      </c>
      <c r="C244" t="s">
        <v>875</v>
      </c>
      <c r="D244" s="64">
        <v>3600</v>
      </c>
      <c r="E244" s="64">
        <v>0</v>
      </c>
      <c r="F244" s="64">
        <v>0</v>
      </c>
      <c r="G244" s="64">
        <v>3600</v>
      </c>
    </row>
    <row r="245" spans="1:7" x14ac:dyDescent="0.25">
      <c r="A245" t="s">
        <v>1156</v>
      </c>
      <c r="B245" t="s">
        <v>208</v>
      </c>
      <c r="C245" t="s">
        <v>881</v>
      </c>
      <c r="D245" s="64">
        <v>3600</v>
      </c>
      <c r="E245" s="64">
        <v>0</v>
      </c>
      <c r="F245" s="64">
        <v>0</v>
      </c>
      <c r="G245" s="64">
        <v>3600</v>
      </c>
    </row>
    <row r="246" spans="1:7" x14ac:dyDescent="0.25">
      <c r="A246" t="s">
        <v>1157</v>
      </c>
      <c r="B246" t="s">
        <v>1158</v>
      </c>
      <c r="C246" t="s">
        <v>875</v>
      </c>
      <c r="D246" s="64">
        <v>330938.61</v>
      </c>
      <c r="E246" s="64">
        <v>21837.67</v>
      </c>
      <c r="F246" s="64">
        <v>0</v>
      </c>
      <c r="G246" s="64">
        <v>352776.28</v>
      </c>
    </row>
    <row r="247" spans="1:7" x14ac:dyDescent="0.25">
      <c r="A247" t="s">
        <v>1159</v>
      </c>
      <c r="B247" t="s">
        <v>1132</v>
      </c>
      <c r="C247" t="s">
        <v>881</v>
      </c>
      <c r="D247" s="64">
        <v>173328.97</v>
      </c>
      <c r="E247" s="64">
        <v>13013.62</v>
      </c>
      <c r="F247" s="64">
        <v>0</v>
      </c>
      <c r="G247" s="64">
        <v>186342.59</v>
      </c>
    </row>
    <row r="248" spans="1:7" x14ac:dyDescent="0.25">
      <c r="A248" t="s">
        <v>1160</v>
      </c>
      <c r="B248" t="s">
        <v>1134</v>
      </c>
      <c r="C248" t="s">
        <v>881</v>
      </c>
      <c r="D248" s="64">
        <v>96447.09</v>
      </c>
      <c r="E248" s="64">
        <v>5119.28</v>
      </c>
      <c r="F248" s="64">
        <v>0</v>
      </c>
      <c r="G248" s="64">
        <v>101566.37</v>
      </c>
    </row>
    <row r="249" spans="1:7" x14ac:dyDescent="0.25">
      <c r="A249" t="s">
        <v>1161</v>
      </c>
      <c r="B249" t="s">
        <v>153</v>
      </c>
      <c r="C249" t="s">
        <v>881</v>
      </c>
      <c r="D249" s="64">
        <v>26097.89</v>
      </c>
      <c r="E249" s="64">
        <v>1652.25</v>
      </c>
      <c r="F249" s="64">
        <v>0</v>
      </c>
      <c r="G249" s="64">
        <v>27750.14</v>
      </c>
    </row>
    <row r="250" spans="1:7" x14ac:dyDescent="0.25">
      <c r="A250" t="s">
        <v>1162</v>
      </c>
      <c r="B250" t="s">
        <v>151</v>
      </c>
      <c r="C250" t="s">
        <v>881</v>
      </c>
      <c r="D250" s="64">
        <v>26492.82</v>
      </c>
      <c r="E250" s="64">
        <v>1539.39</v>
      </c>
      <c r="F250" s="64">
        <v>0</v>
      </c>
      <c r="G250" s="64">
        <v>28032.21</v>
      </c>
    </row>
    <row r="251" spans="1:7" x14ac:dyDescent="0.25">
      <c r="A251" t="s">
        <v>1163</v>
      </c>
      <c r="B251" t="s">
        <v>1138</v>
      </c>
      <c r="C251" t="s">
        <v>881</v>
      </c>
      <c r="D251" s="64">
        <v>8571.84</v>
      </c>
      <c r="E251" s="64">
        <v>513.13</v>
      </c>
      <c r="F251" s="64">
        <v>0</v>
      </c>
      <c r="G251" s="64">
        <v>9084.9699999999993</v>
      </c>
    </row>
    <row r="252" spans="1:7" x14ac:dyDescent="0.25">
      <c r="A252" t="s">
        <v>1164</v>
      </c>
      <c r="B252" t="s">
        <v>705</v>
      </c>
      <c r="C252" t="s">
        <v>875</v>
      </c>
      <c r="D252" s="64">
        <v>313554.90000000002</v>
      </c>
      <c r="E252" s="64">
        <v>27778.07</v>
      </c>
      <c r="F252" s="64">
        <v>0</v>
      </c>
      <c r="G252" s="64">
        <v>341332.97</v>
      </c>
    </row>
    <row r="253" spans="1:7" x14ac:dyDescent="0.25">
      <c r="A253" t="s">
        <v>1165</v>
      </c>
      <c r="B253" t="s">
        <v>1166</v>
      </c>
      <c r="C253" t="s">
        <v>875</v>
      </c>
      <c r="D253" s="64">
        <v>62298.9</v>
      </c>
      <c r="E253" s="64">
        <v>4958.22</v>
      </c>
      <c r="F253" s="64">
        <v>0</v>
      </c>
      <c r="G253" s="64">
        <v>67257.119999999995</v>
      </c>
    </row>
    <row r="254" spans="1:7" x14ac:dyDescent="0.25">
      <c r="A254" t="s">
        <v>1167</v>
      </c>
      <c r="B254" t="s">
        <v>1168</v>
      </c>
      <c r="C254" t="s">
        <v>881</v>
      </c>
      <c r="D254" s="64">
        <v>2145.8200000000002</v>
      </c>
      <c r="E254" s="64">
        <v>159.37</v>
      </c>
      <c r="F254" s="64">
        <v>0</v>
      </c>
      <c r="G254" s="64">
        <v>2305.19</v>
      </c>
    </row>
    <row r="255" spans="1:7" x14ac:dyDescent="0.25">
      <c r="A255" t="s">
        <v>1169</v>
      </c>
      <c r="B255" t="s">
        <v>155</v>
      </c>
      <c r="C255" t="s">
        <v>881</v>
      </c>
      <c r="D255" s="64">
        <v>3447.5</v>
      </c>
      <c r="E255" s="64">
        <v>318.95999999999998</v>
      </c>
      <c r="F255" s="64">
        <v>0</v>
      </c>
      <c r="G255" s="64">
        <v>3766.46</v>
      </c>
    </row>
    <row r="256" spans="1:7" x14ac:dyDescent="0.25">
      <c r="A256" t="s">
        <v>1170</v>
      </c>
      <c r="B256" t="s">
        <v>1171</v>
      </c>
      <c r="C256" t="s">
        <v>881</v>
      </c>
      <c r="D256" s="64">
        <v>11404.16</v>
      </c>
      <c r="E256" s="64">
        <v>849.96</v>
      </c>
      <c r="F256" s="64">
        <v>0</v>
      </c>
      <c r="G256" s="64">
        <v>12254.12</v>
      </c>
    </row>
    <row r="257" spans="1:7" x14ac:dyDescent="0.25">
      <c r="A257" t="s">
        <v>1172</v>
      </c>
      <c r="B257" t="s">
        <v>1173</v>
      </c>
      <c r="C257" t="s">
        <v>881</v>
      </c>
      <c r="D257" s="64">
        <v>1009.05</v>
      </c>
      <c r="E257" s="64">
        <v>125.06</v>
      </c>
      <c r="F257" s="64">
        <v>0</v>
      </c>
      <c r="G257" s="64">
        <v>1134.1099999999999</v>
      </c>
    </row>
    <row r="258" spans="1:7" x14ac:dyDescent="0.25">
      <c r="A258" t="s">
        <v>1174</v>
      </c>
      <c r="B258" t="s">
        <v>156</v>
      </c>
      <c r="C258" t="s">
        <v>881</v>
      </c>
      <c r="D258" s="64">
        <v>1007.9</v>
      </c>
      <c r="E258" s="64">
        <v>93.47</v>
      </c>
      <c r="F258" s="64">
        <v>0</v>
      </c>
      <c r="G258" s="64">
        <v>1101.3699999999999</v>
      </c>
    </row>
    <row r="259" spans="1:7" x14ac:dyDescent="0.25">
      <c r="A259" t="s">
        <v>1175</v>
      </c>
      <c r="B259" t="s">
        <v>1176</v>
      </c>
      <c r="C259" t="s">
        <v>881</v>
      </c>
      <c r="D259" s="64">
        <v>3443.44</v>
      </c>
      <c r="E259" s="64">
        <v>426.74</v>
      </c>
      <c r="F259" s="64">
        <v>0</v>
      </c>
      <c r="G259" s="64">
        <v>3870.18</v>
      </c>
    </row>
    <row r="260" spans="1:7" x14ac:dyDescent="0.25">
      <c r="A260" t="s">
        <v>1177</v>
      </c>
      <c r="B260" t="s">
        <v>1178</v>
      </c>
      <c r="C260" t="s">
        <v>881</v>
      </c>
      <c r="D260" s="64">
        <v>28610.67</v>
      </c>
      <c r="E260" s="64">
        <v>2124.9299999999998</v>
      </c>
      <c r="F260" s="64">
        <v>0</v>
      </c>
      <c r="G260" s="64">
        <v>30735.599999999999</v>
      </c>
    </row>
    <row r="261" spans="1:7" x14ac:dyDescent="0.25">
      <c r="A261" t="s">
        <v>1179</v>
      </c>
      <c r="B261" t="s">
        <v>1180</v>
      </c>
      <c r="C261" t="s">
        <v>881</v>
      </c>
      <c r="D261" s="64">
        <v>11230.36</v>
      </c>
      <c r="E261" s="64">
        <v>859.73</v>
      </c>
      <c r="F261" s="64">
        <v>0</v>
      </c>
      <c r="G261" s="64">
        <v>12090.09</v>
      </c>
    </row>
    <row r="262" spans="1:7" x14ac:dyDescent="0.25">
      <c r="A262" t="s">
        <v>1911</v>
      </c>
      <c r="B262" t="s">
        <v>1912</v>
      </c>
      <c r="C262" t="s">
        <v>875</v>
      </c>
      <c r="D262" s="64">
        <v>0</v>
      </c>
      <c r="E262" s="64">
        <v>2747.27</v>
      </c>
      <c r="F262" s="64">
        <v>0</v>
      </c>
      <c r="G262" s="64">
        <v>2747.27</v>
      </c>
    </row>
    <row r="263" spans="1:7" x14ac:dyDescent="0.25">
      <c r="A263" t="s">
        <v>1913</v>
      </c>
      <c r="B263" t="s">
        <v>1168</v>
      </c>
      <c r="C263" t="s">
        <v>881</v>
      </c>
      <c r="D263" s="64">
        <v>0</v>
      </c>
      <c r="E263" s="64">
        <v>97.74</v>
      </c>
      <c r="F263" s="64">
        <v>0</v>
      </c>
      <c r="G263" s="64">
        <v>97.74</v>
      </c>
    </row>
    <row r="264" spans="1:7" x14ac:dyDescent="0.25">
      <c r="A264" t="s">
        <v>1914</v>
      </c>
      <c r="B264" t="s">
        <v>155</v>
      </c>
      <c r="C264" t="s">
        <v>881</v>
      </c>
      <c r="D264" s="64">
        <v>0</v>
      </c>
      <c r="E264" s="64">
        <v>148.22</v>
      </c>
      <c r="F264" s="64">
        <v>0</v>
      </c>
      <c r="G264" s="64">
        <v>148.22</v>
      </c>
    </row>
    <row r="265" spans="1:7" x14ac:dyDescent="0.25">
      <c r="A265" t="s">
        <v>1915</v>
      </c>
      <c r="B265" t="s">
        <v>1171</v>
      </c>
      <c r="C265" t="s">
        <v>881</v>
      </c>
      <c r="D265" s="64">
        <v>0</v>
      </c>
      <c r="E265" s="64">
        <v>521.25</v>
      </c>
      <c r="F265" s="64">
        <v>0</v>
      </c>
      <c r="G265" s="64">
        <v>521.25</v>
      </c>
    </row>
    <row r="266" spans="1:7" x14ac:dyDescent="0.25">
      <c r="A266" t="s">
        <v>1916</v>
      </c>
      <c r="B266" t="s">
        <v>1173</v>
      </c>
      <c r="C266" t="s">
        <v>881</v>
      </c>
      <c r="D266" s="64">
        <v>0</v>
      </c>
      <c r="E266" s="64">
        <v>57.92</v>
      </c>
      <c r="F266" s="64">
        <v>0</v>
      </c>
      <c r="G266" s="64">
        <v>57.92</v>
      </c>
    </row>
    <row r="267" spans="1:7" x14ac:dyDescent="0.25">
      <c r="A267" t="s">
        <v>1917</v>
      </c>
      <c r="B267" t="s">
        <v>156</v>
      </c>
      <c r="C267" t="s">
        <v>881</v>
      </c>
      <c r="D267" s="64">
        <v>0</v>
      </c>
      <c r="E267" s="64">
        <v>43.44</v>
      </c>
      <c r="F267" s="64">
        <v>0</v>
      </c>
      <c r="G267" s="64">
        <v>43.44</v>
      </c>
    </row>
    <row r="268" spans="1:7" x14ac:dyDescent="0.25">
      <c r="A268" t="s">
        <v>1918</v>
      </c>
      <c r="B268" t="s">
        <v>1176</v>
      </c>
      <c r="C268" t="s">
        <v>881</v>
      </c>
      <c r="D268" s="64">
        <v>0</v>
      </c>
      <c r="E268" s="64">
        <v>197.65</v>
      </c>
      <c r="F268" s="64">
        <v>0</v>
      </c>
      <c r="G268" s="64">
        <v>197.65</v>
      </c>
    </row>
    <row r="269" spans="1:7" x14ac:dyDescent="0.25">
      <c r="A269" t="s">
        <v>1919</v>
      </c>
      <c r="B269" t="s">
        <v>1178</v>
      </c>
      <c r="C269" t="s">
        <v>881</v>
      </c>
      <c r="D269" s="64">
        <v>0</v>
      </c>
      <c r="E269" s="64">
        <v>1303.1400000000001</v>
      </c>
      <c r="F269" s="64">
        <v>0</v>
      </c>
      <c r="G269" s="64">
        <v>1303.1400000000001</v>
      </c>
    </row>
    <row r="270" spans="1:7" x14ac:dyDescent="0.25">
      <c r="A270" t="s">
        <v>1920</v>
      </c>
      <c r="B270" t="s">
        <v>1180</v>
      </c>
      <c r="C270" t="s">
        <v>881</v>
      </c>
      <c r="D270" s="64">
        <v>0</v>
      </c>
      <c r="E270" s="64">
        <v>377.91</v>
      </c>
      <c r="F270" s="64">
        <v>0</v>
      </c>
      <c r="G270" s="64">
        <v>377.91</v>
      </c>
    </row>
    <row r="271" spans="1:7" x14ac:dyDescent="0.25">
      <c r="A271" t="s">
        <v>1181</v>
      </c>
      <c r="B271" t="s">
        <v>1182</v>
      </c>
      <c r="C271" t="s">
        <v>875</v>
      </c>
      <c r="D271" s="64">
        <v>117756.86</v>
      </c>
      <c r="E271" s="64">
        <v>10761.6</v>
      </c>
      <c r="F271" s="64">
        <v>0</v>
      </c>
      <c r="G271" s="64">
        <v>128518.46</v>
      </c>
    </row>
    <row r="272" spans="1:7" x14ac:dyDescent="0.25">
      <c r="A272" t="s">
        <v>1183</v>
      </c>
      <c r="B272" t="s">
        <v>1168</v>
      </c>
      <c r="C272" t="s">
        <v>881</v>
      </c>
      <c r="D272" s="64">
        <v>4180.9799999999996</v>
      </c>
      <c r="E272" s="64">
        <v>355.71</v>
      </c>
      <c r="F272" s="64">
        <v>0</v>
      </c>
      <c r="G272" s="64">
        <v>4536.6899999999996</v>
      </c>
    </row>
    <row r="273" spans="1:7" x14ac:dyDescent="0.25">
      <c r="A273" t="s">
        <v>1184</v>
      </c>
      <c r="B273" t="s">
        <v>155</v>
      </c>
      <c r="C273" t="s">
        <v>881</v>
      </c>
      <c r="D273" s="64">
        <v>6877.91</v>
      </c>
      <c r="E273" s="64">
        <v>621.95000000000005</v>
      </c>
      <c r="F273" s="64">
        <v>0</v>
      </c>
      <c r="G273" s="64">
        <v>7499.86</v>
      </c>
    </row>
    <row r="274" spans="1:7" x14ac:dyDescent="0.25">
      <c r="A274" t="s">
        <v>1185</v>
      </c>
      <c r="B274" t="s">
        <v>1171</v>
      </c>
      <c r="C274" t="s">
        <v>881</v>
      </c>
      <c r="D274" s="64">
        <v>22298.31</v>
      </c>
      <c r="E274" s="64">
        <v>1897.12</v>
      </c>
      <c r="F274" s="64">
        <v>0</v>
      </c>
      <c r="G274" s="64">
        <v>24195.43</v>
      </c>
    </row>
    <row r="275" spans="1:7" x14ac:dyDescent="0.25">
      <c r="A275" t="s">
        <v>1186</v>
      </c>
      <c r="B275" t="s">
        <v>1173</v>
      </c>
      <c r="C275" t="s">
        <v>881</v>
      </c>
      <c r="D275" s="64">
        <v>2023.12</v>
      </c>
      <c r="E275" s="64">
        <v>247.74</v>
      </c>
      <c r="F275" s="64">
        <v>0</v>
      </c>
      <c r="G275" s="64">
        <v>2270.86</v>
      </c>
    </row>
    <row r="276" spans="1:7" x14ac:dyDescent="0.25">
      <c r="A276" t="s">
        <v>1187</v>
      </c>
      <c r="B276" t="s">
        <v>156</v>
      </c>
      <c r="C276" t="s">
        <v>881</v>
      </c>
      <c r="D276" s="64">
        <v>1730.18</v>
      </c>
      <c r="E276" s="64">
        <v>182.26</v>
      </c>
      <c r="F276" s="64">
        <v>0</v>
      </c>
      <c r="G276" s="64">
        <v>1912.44</v>
      </c>
    </row>
    <row r="277" spans="1:7" x14ac:dyDescent="0.25">
      <c r="A277" t="s">
        <v>1188</v>
      </c>
      <c r="B277" t="s">
        <v>1176</v>
      </c>
      <c r="C277" t="s">
        <v>881</v>
      </c>
      <c r="D277" s="64">
        <v>8733.7800000000007</v>
      </c>
      <c r="E277" s="64">
        <v>1338.55</v>
      </c>
      <c r="F277" s="64">
        <v>0</v>
      </c>
      <c r="G277" s="64">
        <v>10072.33</v>
      </c>
    </row>
    <row r="278" spans="1:7" x14ac:dyDescent="0.25">
      <c r="A278" t="s">
        <v>1189</v>
      </c>
      <c r="B278" t="s">
        <v>1178</v>
      </c>
      <c r="C278" t="s">
        <v>881</v>
      </c>
      <c r="D278" s="64">
        <v>55746.18</v>
      </c>
      <c r="E278" s="64">
        <v>4742.8500000000004</v>
      </c>
      <c r="F278" s="64">
        <v>0</v>
      </c>
      <c r="G278" s="64">
        <v>60489.03</v>
      </c>
    </row>
    <row r="279" spans="1:7" x14ac:dyDescent="0.25">
      <c r="A279" t="s">
        <v>1190</v>
      </c>
      <c r="B279" t="s">
        <v>1180</v>
      </c>
      <c r="C279" t="s">
        <v>881</v>
      </c>
      <c r="D279" s="64">
        <v>16166.4</v>
      </c>
      <c r="E279" s="64">
        <v>1375.42</v>
      </c>
      <c r="F279" s="64">
        <v>0</v>
      </c>
      <c r="G279" s="64">
        <v>17541.82</v>
      </c>
    </row>
    <row r="280" spans="1:7" x14ac:dyDescent="0.25">
      <c r="A280" t="s">
        <v>1191</v>
      </c>
      <c r="B280" t="s">
        <v>1192</v>
      </c>
      <c r="C280" t="s">
        <v>875</v>
      </c>
      <c r="D280" s="64">
        <v>18837.689999999999</v>
      </c>
      <c r="E280" s="64">
        <v>1602.3</v>
      </c>
      <c r="F280" s="64">
        <v>0</v>
      </c>
      <c r="G280" s="64">
        <v>20439.990000000002</v>
      </c>
    </row>
    <row r="281" spans="1:7" x14ac:dyDescent="0.25">
      <c r="A281" t="s">
        <v>1193</v>
      </c>
      <c r="B281" t="s">
        <v>1168</v>
      </c>
      <c r="C281" t="s">
        <v>881</v>
      </c>
      <c r="D281" s="64">
        <v>758.58</v>
      </c>
      <c r="E281" s="64">
        <v>62.97</v>
      </c>
      <c r="F281" s="64">
        <v>0</v>
      </c>
      <c r="G281" s="64">
        <v>821.55</v>
      </c>
    </row>
    <row r="282" spans="1:7" x14ac:dyDescent="0.25">
      <c r="A282" t="s">
        <v>1194</v>
      </c>
      <c r="B282" t="s">
        <v>155</v>
      </c>
      <c r="C282" t="s">
        <v>881</v>
      </c>
      <c r="D282" s="64">
        <v>1275.3900000000001</v>
      </c>
      <c r="E282" s="64">
        <v>122.57</v>
      </c>
      <c r="F282" s="64">
        <v>0</v>
      </c>
      <c r="G282" s="64">
        <v>1397.96</v>
      </c>
    </row>
    <row r="283" spans="1:7" x14ac:dyDescent="0.25">
      <c r="A283" t="s">
        <v>1195</v>
      </c>
      <c r="B283" t="s">
        <v>1171</v>
      </c>
      <c r="C283" t="s">
        <v>881</v>
      </c>
      <c r="D283" s="64">
        <v>4048.32</v>
      </c>
      <c r="E283" s="64">
        <v>335.85</v>
      </c>
      <c r="F283" s="64">
        <v>0</v>
      </c>
      <c r="G283" s="64">
        <v>4384.17</v>
      </c>
    </row>
    <row r="284" spans="1:7" x14ac:dyDescent="0.25">
      <c r="A284" t="s">
        <v>1196</v>
      </c>
      <c r="B284" t="s">
        <v>1173</v>
      </c>
      <c r="C284" t="s">
        <v>881</v>
      </c>
      <c r="D284" s="64">
        <v>513.76</v>
      </c>
      <c r="E284" s="64">
        <v>46.54</v>
      </c>
      <c r="F284" s="64">
        <v>0</v>
      </c>
      <c r="G284" s="64">
        <v>560.29999999999995</v>
      </c>
    </row>
    <row r="285" spans="1:7" x14ac:dyDescent="0.25">
      <c r="A285" t="s">
        <v>1197</v>
      </c>
      <c r="B285" t="s">
        <v>156</v>
      </c>
      <c r="C285" t="s">
        <v>881</v>
      </c>
      <c r="D285" s="64">
        <v>373.74</v>
      </c>
      <c r="E285" s="64">
        <v>35.909999999999997</v>
      </c>
      <c r="F285" s="64">
        <v>0</v>
      </c>
      <c r="G285" s="64">
        <v>409.65</v>
      </c>
    </row>
    <row r="286" spans="1:7" x14ac:dyDescent="0.25">
      <c r="A286" t="s">
        <v>1198</v>
      </c>
      <c r="B286" t="s">
        <v>1176</v>
      </c>
      <c r="C286" t="s">
        <v>881</v>
      </c>
      <c r="D286" s="64">
        <v>1753.18</v>
      </c>
      <c r="E286" s="64">
        <v>158.83000000000001</v>
      </c>
      <c r="F286" s="64">
        <v>0</v>
      </c>
      <c r="G286" s="64">
        <v>1912.01</v>
      </c>
    </row>
    <row r="287" spans="1:7" x14ac:dyDescent="0.25">
      <c r="A287" t="s">
        <v>1199</v>
      </c>
      <c r="B287" t="s">
        <v>1178</v>
      </c>
      <c r="C287" t="s">
        <v>881</v>
      </c>
      <c r="D287" s="64">
        <v>10114.719999999999</v>
      </c>
      <c r="E287" s="64">
        <v>839.63</v>
      </c>
      <c r="F287" s="64">
        <v>0</v>
      </c>
      <c r="G287" s="64">
        <v>10954.35</v>
      </c>
    </row>
    <row r="288" spans="1:7" x14ac:dyDescent="0.25">
      <c r="A288" t="s">
        <v>1201</v>
      </c>
      <c r="B288" t="s">
        <v>1202</v>
      </c>
      <c r="C288" t="s">
        <v>875</v>
      </c>
      <c r="D288" s="64">
        <v>114661.45</v>
      </c>
      <c r="E288" s="64">
        <v>7708.68</v>
      </c>
      <c r="F288" s="64">
        <v>0</v>
      </c>
      <c r="G288" s="64">
        <v>122370.13</v>
      </c>
    </row>
    <row r="289" spans="1:7" x14ac:dyDescent="0.25">
      <c r="A289" t="s">
        <v>1203</v>
      </c>
      <c r="B289" t="s">
        <v>1168</v>
      </c>
      <c r="C289" t="s">
        <v>881</v>
      </c>
      <c r="D289" s="64">
        <v>4049.89</v>
      </c>
      <c r="E289" s="64">
        <v>272</v>
      </c>
      <c r="F289" s="64">
        <v>0</v>
      </c>
      <c r="G289" s="64">
        <v>4321.8900000000003</v>
      </c>
    </row>
    <row r="290" spans="1:7" x14ac:dyDescent="0.25">
      <c r="A290" t="s">
        <v>1204</v>
      </c>
      <c r="B290" t="s">
        <v>155</v>
      </c>
      <c r="C290" t="s">
        <v>881</v>
      </c>
      <c r="D290" s="64">
        <v>7124.74</v>
      </c>
      <c r="E290" s="64">
        <v>451.07</v>
      </c>
      <c r="F290" s="64">
        <v>0</v>
      </c>
      <c r="G290" s="64">
        <v>7575.81</v>
      </c>
    </row>
    <row r="291" spans="1:7" x14ac:dyDescent="0.25">
      <c r="A291" t="s">
        <v>1205</v>
      </c>
      <c r="B291" t="s">
        <v>1171</v>
      </c>
      <c r="C291" t="s">
        <v>881</v>
      </c>
      <c r="D291" s="64">
        <v>21598.92</v>
      </c>
      <c r="E291" s="64">
        <v>1450.62</v>
      </c>
      <c r="F291" s="64">
        <v>0</v>
      </c>
      <c r="G291" s="64">
        <v>23049.54</v>
      </c>
    </row>
    <row r="292" spans="1:7" x14ac:dyDescent="0.25">
      <c r="A292" t="s">
        <v>1206</v>
      </c>
      <c r="B292" t="s">
        <v>1173</v>
      </c>
      <c r="C292" t="s">
        <v>881</v>
      </c>
      <c r="D292" s="64">
        <v>2760.23</v>
      </c>
      <c r="E292" s="64">
        <v>164.2</v>
      </c>
      <c r="F292" s="64">
        <v>0</v>
      </c>
      <c r="G292" s="64">
        <v>2924.43</v>
      </c>
    </row>
    <row r="293" spans="1:7" x14ac:dyDescent="0.25">
      <c r="A293" t="s">
        <v>1207</v>
      </c>
      <c r="B293" t="s">
        <v>156</v>
      </c>
      <c r="C293" t="s">
        <v>881</v>
      </c>
      <c r="D293" s="64">
        <v>1659.63</v>
      </c>
      <c r="E293" s="64">
        <v>132.16999999999999</v>
      </c>
      <c r="F293" s="64">
        <v>0</v>
      </c>
      <c r="G293" s="64">
        <v>1791.8</v>
      </c>
    </row>
    <row r="294" spans="1:7" x14ac:dyDescent="0.25">
      <c r="A294" t="s">
        <v>1208</v>
      </c>
      <c r="B294" t="s">
        <v>1176</v>
      </c>
      <c r="C294" t="s">
        <v>881</v>
      </c>
      <c r="D294" s="64">
        <v>7810.77</v>
      </c>
      <c r="E294" s="64">
        <v>560.35</v>
      </c>
      <c r="F294" s="64">
        <v>0</v>
      </c>
      <c r="G294" s="64">
        <v>8371.1200000000008</v>
      </c>
    </row>
    <row r="295" spans="1:7" x14ac:dyDescent="0.25">
      <c r="A295" t="s">
        <v>1209</v>
      </c>
      <c r="B295" t="s">
        <v>1178</v>
      </c>
      <c r="C295" t="s">
        <v>881</v>
      </c>
      <c r="D295" s="64">
        <v>53997.9</v>
      </c>
      <c r="E295" s="64">
        <v>3626.58</v>
      </c>
      <c r="F295" s="64">
        <v>0</v>
      </c>
      <c r="G295" s="64">
        <v>57624.480000000003</v>
      </c>
    </row>
    <row r="296" spans="1:7" x14ac:dyDescent="0.25">
      <c r="A296" t="s">
        <v>1210</v>
      </c>
      <c r="B296" t="s">
        <v>1180</v>
      </c>
      <c r="C296" t="s">
        <v>881</v>
      </c>
      <c r="D296" s="64">
        <v>15659.37</v>
      </c>
      <c r="E296" s="64">
        <v>1051.69</v>
      </c>
      <c r="F296" s="64">
        <v>0</v>
      </c>
      <c r="G296" s="64">
        <v>16711.060000000001</v>
      </c>
    </row>
    <row r="297" spans="1:7" x14ac:dyDescent="0.25">
      <c r="A297" t="s">
        <v>1921</v>
      </c>
      <c r="B297" t="s">
        <v>1922</v>
      </c>
      <c r="C297" t="s">
        <v>875</v>
      </c>
      <c r="D297" s="64">
        <v>87778.63</v>
      </c>
      <c r="E297" s="64">
        <v>0</v>
      </c>
      <c r="F297" s="64">
        <v>0</v>
      </c>
      <c r="G297" s="64">
        <v>87778.63</v>
      </c>
    </row>
    <row r="298" spans="1:7" x14ac:dyDescent="0.25">
      <c r="A298" t="s">
        <v>1923</v>
      </c>
      <c r="B298" t="s">
        <v>1924</v>
      </c>
      <c r="C298" t="s">
        <v>875</v>
      </c>
      <c r="D298" s="64">
        <v>22049.35</v>
      </c>
      <c r="E298" s="64">
        <v>0</v>
      </c>
      <c r="F298" s="64">
        <v>0</v>
      </c>
      <c r="G298" s="64">
        <v>22049.35</v>
      </c>
    </row>
    <row r="299" spans="1:7" x14ac:dyDescent="0.25">
      <c r="A299" t="s">
        <v>1925</v>
      </c>
      <c r="B299" t="s">
        <v>1922</v>
      </c>
      <c r="C299" t="s">
        <v>881</v>
      </c>
      <c r="D299" s="64">
        <v>22049.35</v>
      </c>
      <c r="E299" s="64">
        <v>0</v>
      </c>
      <c r="F299" s="64">
        <v>0</v>
      </c>
      <c r="G299" s="64">
        <v>22049.35</v>
      </c>
    </row>
    <row r="300" spans="1:7" x14ac:dyDescent="0.25">
      <c r="A300" t="s">
        <v>1926</v>
      </c>
      <c r="B300" t="s">
        <v>1927</v>
      </c>
      <c r="C300" t="s">
        <v>875</v>
      </c>
      <c r="D300" s="64">
        <v>24430.97</v>
      </c>
      <c r="E300" s="64">
        <v>0</v>
      </c>
      <c r="F300" s="64">
        <v>0</v>
      </c>
      <c r="G300" s="64">
        <v>24430.97</v>
      </c>
    </row>
    <row r="301" spans="1:7" x14ac:dyDescent="0.25">
      <c r="A301" t="s">
        <v>1928</v>
      </c>
      <c r="B301" t="s">
        <v>1922</v>
      </c>
      <c r="C301" t="s">
        <v>881</v>
      </c>
      <c r="D301" s="64">
        <v>24430.97</v>
      </c>
      <c r="E301" s="64">
        <v>0</v>
      </c>
      <c r="F301" s="64">
        <v>0</v>
      </c>
      <c r="G301" s="64">
        <v>24430.97</v>
      </c>
    </row>
    <row r="302" spans="1:7" x14ac:dyDescent="0.25">
      <c r="A302" t="s">
        <v>1929</v>
      </c>
      <c r="B302" t="s">
        <v>1930</v>
      </c>
      <c r="C302" t="s">
        <v>875</v>
      </c>
      <c r="D302" s="64">
        <v>6374.83</v>
      </c>
      <c r="E302" s="64">
        <v>0</v>
      </c>
      <c r="F302" s="64">
        <v>0</v>
      </c>
      <c r="G302" s="64">
        <v>6374.83</v>
      </c>
    </row>
    <row r="303" spans="1:7" x14ac:dyDescent="0.25">
      <c r="A303" t="s">
        <v>1931</v>
      </c>
      <c r="B303" t="s">
        <v>1922</v>
      </c>
      <c r="C303" t="s">
        <v>881</v>
      </c>
      <c r="D303" s="64">
        <v>6374.83</v>
      </c>
      <c r="E303" s="64">
        <v>0</v>
      </c>
      <c r="F303" s="64">
        <v>0</v>
      </c>
      <c r="G303" s="64">
        <v>6374.83</v>
      </c>
    </row>
    <row r="304" spans="1:7" x14ac:dyDescent="0.25">
      <c r="A304" t="s">
        <v>1932</v>
      </c>
      <c r="B304" t="s">
        <v>1933</v>
      </c>
      <c r="C304" t="s">
        <v>875</v>
      </c>
      <c r="D304" s="64">
        <v>34923.480000000003</v>
      </c>
      <c r="E304" s="64">
        <v>0</v>
      </c>
      <c r="F304" s="64">
        <v>0</v>
      </c>
      <c r="G304" s="64">
        <v>34923.480000000003</v>
      </c>
    </row>
    <row r="305" spans="1:7" x14ac:dyDescent="0.25">
      <c r="A305" t="s">
        <v>1934</v>
      </c>
      <c r="B305" t="s">
        <v>1922</v>
      </c>
      <c r="C305" t="s">
        <v>881</v>
      </c>
      <c r="D305" s="64">
        <v>34923.480000000003</v>
      </c>
      <c r="E305" s="64">
        <v>0</v>
      </c>
      <c r="F305" s="64">
        <v>0</v>
      </c>
      <c r="G305" s="64">
        <v>34923.480000000003</v>
      </c>
    </row>
    <row r="306" spans="1:7" x14ac:dyDescent="0.25">
      <c r="A306" t="s">
        <v>1211</v>
      </c>
      <c r="B306" t="s">
        <v>1212</v>
      </c>
      <c r="C306" t="s">
        <v>875</v>
      </c>
      <c r="D306" s="64">
        <v>23294.15</v>
      </c>
      <c r="E306" s="64">
        <v>1090.08</v>
      </c>
      <c r="F306" s="64">
        <v>0</v>
      </c>
      <c r="G306" s="64">
        <v>24384.23</v>
      </c>
    </row>
    <row r="307" spans="1:7" x14ac:dyDescent="0.25">
      <c r="A307" t="s">
        <v>1213</v>
      </c>
      <c r="B307" t="s">
        <v>1214</v>
      </c>
      <c r="C307" t="s">
        <v>875</v>
      </c>
      <c r="D307" s="64">
        <v>6054.95</v>
      </c>
      <c r="E307" s="64">
        <v>755.68</v>
      </c>
      <c r="F307" s="64">
        <v>0</v>
      </c>
      <c r="G307" s="64">
        <v>6810.63</v>
      </c>
    </row>
    <row r="308" spans="1:7" x14ac:dyDescent="0.25">
      <c r="A308" t="s">
        <v>1215</v>
      </c>
      <c r="B308" t="s">
        <v>1216</v>
      </c>
      <c r="C308" t="s">
        <v>881</v>
      </c>
      <c r="D308" s="64">
        <v>3956.59</v>
      </c>
      <c r="E308" s="64">
        <v>334.4</v>
      </c>
      <c r="F308" s="64">
        <v>0</v>
      </c>
      <c r="G308" s="64">
        <v>4290.99</v>
      </c>
    </row>
    <row r="309" spans="1:7" x14ac:dyDescent="0.25">
      <c r="A309" t="s">
        <v>1935</v>
      </c>
      <c r="B309" t="s">
        <v>1936</v>
      </c>
      <c r="C309" t="s">
        <v>881</v>
      </c>
      <c r="D309" s="64">
        <v>2098.36</v>
      </c>
      <c r="E309" s="64">
        <v>421.28</v>
      </c>
      <c r="F309" s="64">
        <v>0</v>
      </c>
      <c r="G309" s="64">
        <v>2519.64</v>
      </c>
    </row>
    <row r="310" spans="1:7" x14ac:dyDescent="0.25">
      <c r="A310" t="s">
        <v>1937</v>
      </c>
      <c r="B310" t="s">
        <v>1938</v>
      </c>
      <c r="C310" t="s">
        <v>875</v>
      </c>
      <c r="D310" s="64">
        <v>2673.6</v>
      </c>
      <c r="E310" s="64">
        <v>167.2</v>
      </c>
      <c r="F310" s="64">
        <v>0</v>
      </c>
      <c r="G310" s="64">
        <v>2840.8</v>
      </c>
    </row>
    <row r="311" spans="1:7" x14ac:dyDescent="0.25">
      <c r="A311" t="s">
        <v>1939</v>
      </c>
      <c r="B311" t="s">
        <v>1216</v>
      </c>
      <c r="C311" t="s">
        <v>881</v>
      </c>
      <c r="D311" s="64">
        <v>273.60000000000002</v>
      </c>
      <c r="E311" s="64">
        <v>167.2</v>
      </c>
      <c r="F311" s="64">
        <v>0</v>
      </c>
      <c r="G311" s="64">
        <v>440.8</v>
      </c>
    </row>
    <row r="312" spans="1:7" x14ac:dyDescent="0.25">
      <c r="A312" t="s">
        <v>1940</v>
      </c>
      <c r="B312" t="s">
        <v>1941</v>
      </c>
      <c r="C312" t="s">
        <v>881</v>
      </c>
      <c r="D312" s="64">
        <v>2400</v>
      </c>
      <c r="E312" s="64">
        <v>0</v>
      </c>
      <c r="F312" s="64">
        <v>0</v>
      </c>
      <c r="G312" s="64">
        <v>2400</v>
      </c>
    </row>
    <row r="313" spans="1:7" x14ac:dyDescent="0.25">
      <c r="A313" t="s">
        <v>1219</v>
      </c>
      <c r="B313" t="s">
        <v>1220</v>
      </c>
      <c r="C313" t="s">
        <v>875</v>
      </c>
      <c r="D313" s="64">
        <v>2145.6</v>
      </c>
      <c r="E313" s="64">
        <v>167.2</v>
      </c>
      <c r="F313" s="64">
        <v>0</v>
      </c>
      <c r="G313" s="64">
        <v>2312.8000000000002</v>
      </c>
    </row>
    <row r="314" spans="1:7" x14ac:dyDescent="0.25">
      <c r="A314" t="s">
        <v>1221</v>
      </c>
      <c r="B314" t="s">
        <v>1216</v>
      </c>
      <c r="C314" t="s">
        <v>881</v>
      </c>
      <c r="D314" s="64">
        <v>2145.6</v>
      </c>
      <c r="E314" s="64">
        <v>167.2</v>
      </c>
      <c r="F314" s="64">
        <v>0</v>
      </c>
      <c r="G314" s="64">
        <v>2312.8000000000002</v>
      </c>
    </row>
    <row r="315" spans="1:7" x14ac:dyDescent="0.25">
      <c r="A315" t="s">
        <v>1226</v>
      </c>
      <c r="B315" t="s">
        <v>1227</v>
      </c>
      <c r="C315" t="s">
        <v>875</v>
      </c>
      <c r="D315" s="64">
        <v>12420</v>
      </c>
      <c r="E315" s="64">
        <v>0</v>
      </c>
      <c r="F315" s="64">
        <v>0</v>
      </c>
      <c r="G315" s="64">
        <v>12420</v>
      </c>
    </row>
    <row r="316" spans="1:7" x14ac:dyDescent="0.25">
      <c r="A316" t="s">
        <v>1942</v>
      </c>
      <c r="B316" t="s">
        <v>1941</v>
      </c>
      <c r="C316" t="s">
        <v>881</v>
      </c>
      <c r="D316" s="64">
        <v>12420</v>
      </c>
      <c r="E316" s="64">
        <v>0</v>
      </c>
      <c r="F316" s="64">
        <v>0</v>
      </c>
      <c r="G316" s="64">
        <v>12420</v>
      </c>
    </row>
    <row r="317" spans="1:7" x14ac:dyDescent="0.25">
      <c r="A317" t="s">
        <v>1229</v>
      </c>
      <c r="B317" t="s">
        <v>207</v>
      </c>
      <c r="C317" t="s">
        <v>875</v>
      </c>
      <c r="D317" s="64">
        <v>146070.34</v>
      </c>
      <c r="E317" s="64">
        <v>11369.72</v>
      </c>
      <c r="F317" s="64">
        <v>0</v>
      </c>
      <c r="G317" s="64">
        <v>157440.06</v>
      </c>
    </row>
    <row r="318" spans="1:7" x14ac:dyDescent="0.25">
      <c r="A318" t="s">
        <v>1230</v>
      </c>
      <c r="B318" t="s">
        <v>1231</v>
      </c>
      <c r="C318" t="s">
        <v>875</v>
      </c>
      <c r="D318" s="64">
        <v>51856.98</v>
      </c>
      <c r="E318" s="64">
        <v>2269.62</v>
      </c>
      <c r="F318" s="64">
        <v>0</v>
      </c>
      <c r="G318" s="64">
        <v>54126.6</v>
      </c>
    </row>
    <row r="319" spans="1:7" x14ac:dyDescent="0.25">
      <c r="A319" t="s">
        <v>1232</v>
      </c>
      <c r="B319" t="s">
        <v>1233</v>
      </c>
      <c r="C319" t="s">
        <v>881</v>
      </c>
      <c r="D319" s="64">
        <v>23038.73</v>
      </c>
      <c r="E319" s="64">
        <v>2266.62</v>
      </c>
      <c r="F319" s="64">
        <v>0</v>
      </c>
      <c r="G319" s="64">
        <v>25305.35</v>
      </c>
    </row>
    <row r="320" spans="1:7" x14ac:dyDescent="0.25">
      <c r="A320" t="s">
        <v>1943</v>
      </c>
      <c r="B320" t="s">
        <v>1944</v>
      </c>
      <c r="C320" t="s">
        <v>881</v>
      </c>
      <c r="D320" s="64">
        <v>3</v>
      </c>
      <c r="E320" s="64">
        <v>3</v>
      </c>
      <c r="F320" s="64">
        <v>0</v>
      </c>
      <c r="G320" s="64">
        <v>6</v>
      </c>
    </row>
    <row r="321" spans="1:7" x14ac:dyDescent="0.25">
      <c r="A321" t="s">
        <v>1234</v>
      </c>
      <c r="B321" t="s">
        <v>1235</v>
      </c>
      <c r="C321" t="s">
        <v>881</v>
      </c>
      <c r="D321" s="64">
        <v>28815.25</v>
      </c>
      <c r="E321" s="64">
        <v>0</v>
      </c>
      <c r="F321" s="64">
        <v>0</v>
      </c>
      <c r="G321" s="64">
        <v>28815.25</v>
      </c>
    </row>
    <row r="322" spans="1:7" x14ac:dyDescent="0.25">
      <c r="A322" t="s">
        <v>1945</v>
      </c>
      <c r="B322" t="s">
        <v>1946</v>
      </c>
      <c r="C322" t="s">
        <v>875</v>
      </c>
      <c r="D322" s="64">
        <v>0</v>
      </c>
      <c r="E322" s="64">
        <v>1133.31</v>
      </c>
      <c r="F322" s="64">
        <v>0</v>
      </c>
      <c r="G322" s="64">
        <v>1133.31</v>
      </c>
    </row>
    <row r="323" spans="1:7" x14ac:dyDescent="0.25">
      <c r="A323" t="s">
        <v>1947</v>
      </c>
      <c r="B323" t="s">
        <v>1233</v>
      </c>
      <c r="C323" t="s">
        <v>881</v>
      </c>
      <c r="D323" s="64">
        <v>0</v>
      </c>
      <c r="E323" s="64">
        <v>1133.31</v>
      </c>
      <c r="F323" s="64">
        <v>0</v>
      </c>
      <c r="G323" s="64">
        <v>1133.31</v>
      </c>
    </row>
    <row r="324" spans="1:7" x14ac:dyDescent="0.25">
      <c r="A324" t="s">
        <v>1236</v>
      </c>
      <c r="B324" t="s">
        <v>1237</v>
      </c>
      <c r="C324" t="s">
        <v>875</v>
      </c>
      <c r="D324" s="64">
        <v>37170.65</v>
      </c>
      <c r="E324" s="64">
        <v>3399.94</v>
      </c>
      <c r="F324" s="64">
        <v>0</v>
      </c>
      <c r="G324" s="64">
        <v>40570.589999999997</v>
      </c>
    </row>
    <row r="325" spans="1:7" x14ac:dyDescent="0.25">
      <c r="A325" t="s">
        <v>1238</v>
      </c>
      <c r="B325" t="s">
        <v>1239</v>
      </c>
      <c r="C325" t="s">
        <v>881</v>
      </c>
      <c r="D325" s="64">
        <v>3059</v>
      </c>
      <c r="E325" s="64">
        <v>0</v>
      </c>
      <c r="F325" s="64">
        <v>0</v>
      </c>
      <c r="G325" s="64">
        <v>3059</v>
      </c>
    </row>
    <row r="326" spans="1:7" x14ac:dyDescent="0.25">
      <c r="A326" t="s">
        <v>1240</v>
      </c>
      <c r="B326" t="s">
        <v>1233</v>
      </c>
      <c r="C326" t="s">
        <v>881</v>
      </c>
      <c r="D326" s="64">
        <v>34109.85</v>
      </c>
      <c r="E326" s="64">
        <v>3399.94</v>
      </c>
      <c r="F326" s="64">
        <v>0</v>
      </c>
      <c r="G326" s="64">
        <v>37509.79</v>
      </c>
    </row>
    <row r="327" spans="1:7" x14ac:dyDescent="0.25">
      <c r="A327" t="s">
        <v>1948</v>
      </c>
      <c r="B327" t="s">
        <v>1944</v>
      </c>
      <c r="C327" t="s">
        <v>881</v>
      </c>
      <c r="D327" s="64">
        <v>1.8</v>
      </c>
      <c r="E327" s="64">
        <v>0</v>
      </c>
      <c r="F327" s="64">
        <v>0</v>
      </c>
      <c r="G327" s="64">
        <v>1.8</v>
      </c>
    </row>
    <row r="328" spans="1:7" x14ac:dyDescent="0.25">
      <c r="A328" t="s">
        <v>1241</v>
      </c>
      <c r="B328" t="s">
        <v>1242</v>
      </c>
      <c r="C328" t="s">
        <v>875</v>
      </c>
      <c r="D328" s="64">
        <v>13713.48</v>
      </c>
      <c r="E328" s="64">
        <v>1133.31</v>
      </c>
      <c r="F328" s="64">
        <v>0</v>
      </c>
      <c r="G328" s="64">
        <v>14846.79</v>
      </c>
    </row>
    <row r="329" spans="1:7" x14ac:dyDescent="0.25">
      <c r="A329" t="s">
        <v>1243</v>
      </c>
      <c r="B329" t="s">
        <v>1233</v>
      </c>
      <c r="C329" t="s">
        <v>881</v>
      </c>
      <c r="D329" s="64">
        <v>13713.48</v>
      </c>
      <c r="E329" s="64">
        <v>1133.31</v>
      </c>
      <c r="F329" s="64">
        <v>0</v>
      </c>
      <c r="G329" s="64">
        <v>14846.79</v>
      </c>
    </row>
    <row r="330" spans="1:7" x14ac:dyDescent="0.25">
      <c r="A330" t="s">
        <v>1244</v>
      </c>
      <c r="B330" t="s">
        <v>1245</v>
      </c>
      <c r="C330" t="s">
        <v>875</v>
      </c>
      <c r="D330" s="64">
        <v>43329.23</v>
      </c>
      <c r="E330" s="64">
        <v>3433.54</v>
      </c>
      <c r="F330" s="64">
        <v>0</v>
      </c>
      <c r="G330" s="64">
        <v>46762.77</v>
      </c>
    </row>
    <row r="331" spans="1:7" x14ac:dyDescent="0.25">
      <c r="A331" t="s">
        <v>1246</v>
      </c>
      <c r="B331" t="s">
        <v>1247</v>
      </c>
      <c r="C331" t="s">
        <v>881</v>
      </c>
      <c r="D331" s="64">
        <v>960</v>
      </c>
      <c r="E331" s="64">
        <v>0</v>
      </c>
      <c r="F331" s="64">
        <v>0</v>
      </c>
      <c r="G331" s="64">
        <v>960</v>
      </c>
    </row>
    <row r="332" spans="1:7" x14ac:dyDescent="0.25">
      <c r="A332" t="s">
        <v>1248</v>
      </c>
      <c r="B332" t="s">
        <v>1233</v>
      </c>
      <c r="C332" t="s">
        <v>881</v>
      </c>
      <c r="D332" s="64">
        <v>41689.230000000003</v>
      </c>
      <c r="E332" s="64">
        <v>3399.94</v>
      </c>
      <c r="F332" s="64">
        <v>0</v>
      </c>
      <c r="G332" s="64">
        <v>45089.17</v>
      </c>
    </row>
    <row r="333" spans="1:7" x14ac:dyDescent="0.25">
      <c r="A333" t="s">
        <v>1949</v>
      </c>
      <c r="B333" t="s">
        <v>1950</v>
      </c>
      <c r="C333" t="s">
        <v>881</v>
      </c>
      <c r="D333" s="64">
        <v>680</v>
      </c>
      <c r="E333" s="64">
        <v>0</v>
      </c>
      <c r="F333" s="64">
        <v>0</v>
      </c>
      <c r="G333" s="64">
        <v>680</v>
      </c>
    </row>
    <row r="334" spans="1:7" x14ac:dyDescent="0.25">
      <c r="A334" t="s">
        <v>1951</v>
      </c>
      <c r="B334" t="s">
        <v>1944</v>
      </c>
      <c r="C334" t="s">
        <v>881</v>
      </c>
      <c r="D334" s="64">
        <v>0</v>
      </c>
      <c r="E334" s="64">
        <v>33.6</v>
      </c>
      <c r="F334" s="64">
        <v>0</v>
      </c>
      <c r="G334" s="64">
        <v>33.6</v>
      </c>
    </row>
    <row r="335" spans="1:7" x14ac:dyDescent="0.25">
      <c r="A335" t="s">
        <v>1249</v>
      </c>
      <c r="B335" t="s">
        <v>173</v>
      </c>
      <c r="C335" t="s">
        <v>875</v>
      </c>
      <c r="D335" s="64">
        <v>835724.07</v>
      </c>
      <c r="E335" s="64">
        <v>118889.98</v>
      </c>
      <c r="F335" s="64">
        <v>0</v>
      </c>
      <c r="G335" s="64">
        <v>954614.05</v>
      </c>
    </row>
    <row r="336" spans="1:7" x14ac:dyDescent="0.25">
      <c r="A336" t="s">
        <v>1250</v>
      </c>
      <c r="B336" t="s">
        <v>712</v>
      </c>
      <c r="C336" t="s">
        <v>875</v>
      </c>
      <c r="D336" s="64">
        <v>835724.07</v>
      </c>
      <c r="E336" s="64">
        <v>118889.98</v>
      </c>
      <c r="F336" s="64">
        <v>0</v>
      </c>
      <c r="G336" s="64">
        <v>954614.05</v>
      </c>
    </row>
    <row r="337" spans="1:7" x14ac:dyDescent="0.25">
      <c r="A337" t="s">
        <v>1251</v>
      </c>
      <c r="B337" t="s">
        <v>1252</v>
      </c>
      <c r="C337" t="s">
        <v>875</v>
      </c>
      <c r="D337" s="64">
        <v>425898.94</v>
      </c>
      <c r="E337" s="64">
        <v>65204.33</v>
      </c>
      <c r="F337" s="64">
        <v>0</v>
      </c>
      <c r="G337" s="64">
        <v>491103.27</v>
      </c>
    </row>
    <row r="338" spans="1:7" x14ac:dyDescent="0.25">
      <c r="A338" t="s">
        <v>1253</v>
      </c>
      <c r="B338" t="s">
        <v>175</v>
      </c>
      <c r="C338" t="s">
        <v>881</v>
      </c>
      <c r="D338" s="64">
        <v>269792.57</v>
      </c>
      <c r="E338" s="64">
        <v>39360.32</v>
      </c>
      <c r="F338" s="64">
        <v>0</v>
      </c>
      <c r="G338" s="64">
        <v>309152.89</v>
      </c>
    </row>
    <row r="339" spans="1:7" x14ac:dyDescent="0.25">
      <c r="A339" t="s">
        <v>1254</v>
      </c>
      <c r="B339" t="s">
        <v>1255</v>
      </c>
      <c r="C339" t="s">
        <v>881</v>
      </c>
      <c r="D339" s="64">
        <v>23583.27</v>
      </c>
      <c r="E339" s="64">
        <v>3546.45</v>
      </c>
      <c r="F339" s="64">
        <v>0</v>
      </c>
      <c r="G339" s="64">
        <v>27129.72</v>
      </c>
    </row>
    <row r="340" spans="1:7" x14ac:dyDescent="0.25">
      <c r="A340" t="s">
        <v>1256</v>
      </c>
      <c r="B340" t="s">
        <v>1257</v>
      </c>
      <c r="C340" t="s">
        <v>881</v>
      </c>
      <c r="D340" s="64">
        <v>6084.48</v>
      </c>
      <c r="E340" s="64">
        <v>1321.93</v>
      </c>
      <c r="F340" s="64">
        <v>0</v>
      </c>
      <c r="G340" s="64">
        <v>7406.41</v>
      </c>
    </row>
    <row r="341" spans="1:7" x14ac:dyDescent="0.25">
      <c r="A341" t="s">
        <v>1258</v>
      </c>
      <c r="B341" t="s">
        <v>178</v>
      </c>
      <c r="C341" t="s">
        <v>881</v>
      </c>
      <c r="D341" s="64">
        <v>21583.37</v>
      </c>
      <c r="E341" s="64">
        <v>3148.81</v>
      </c>
      <c r="F341" s="64">
        <v>0</v>
      </c>
      <c r="G341" s="64">
        <v>24732.18</v>
      </c>
    </row>
    <row r="342" spans="1:7" x14ac:dyDescent="0.25">
      <c r="A342" t="s">
        <v>1259</v>
      </c>
      <c r="B342" t="s">
        <v>179</v>
      </c>
      <c r="C342" t="s">
        <v>881</v>
      </c>
      <c r="D342" s="64">
        <v>23583.27</v>
      </c>
      <c r="E342" s="64">
        <v>3546.45</v>
      </c>
      <c r="F342" s="64">
        <v>0</v>
      </c>
      <c r="G342" s="64">
        <v>27129.72</v>
      </c>
    </row>
    <row r="343" spans="1:7" x14ac:dyDescent="0.25">
      <c r="A343" t="s">
        <v>1260</v>
      </c>
      <c r="B343" t="s">
        <v>1261</v>
      </c>
      <c r="C343" t="s">
        <v>881</v>
      </c>
      <c r="D343" s="64">
        <v>7861.09</v>
      </c>
      <c r="E343" s="64">
        <v>1182.1500000000001</v>
      </c>
      <c r="F343" s="64">
        <v>0</v>
      </c>
      <c r="G343" s="64">
        <v>9043.24</v>
      </c>
    </row>
    <row r="344" spans="1:7" x14ac:dyDescent="0.25">
      <c r="A344" t="s">
        <v>1262</v>
      </c>
      <c r="B344" t="s">
        <v>1263</v>
      </c>
      <c r="C344" t="s">
        <v>881</v>
      </c>
      <c r="D344" s="64">
        <v>53958.48</v>
      </c>
      <c r="E344" s="64">
        <v>7872.07</v>
      </c>
      <c r="F344" s="64">
        <v>0</v>
      </c>
      <c r="G344" s="64">
        <v>61830.55</v>
      </c>
    </row>
    <row r="345" spans="1:7" x14ac:dyDescent="0.25">
      <c r="A345" t="s">
        <v>1264</v>
      </c>
      <c r="B345" t="s">
        <v>182</v>
      </c>
      <c r="C345" t="s">
        <v>881</v>
      </c>
      <c r="D345" s="64">
        <v>2515.54</v>
      </c>
      <c r="E345" s="64">
        <v>378.29</v>
      </c>
      <c r="F345" s="64">
        <v>0</v>
      </c>
      <c r="G345" s="64">
        <v>2893.83</v>
      </c>
    </row>
    <row r="346" spans="1:7" x14ac:dyDescent="0.25">
      <c r="A346" t="s">
        <v>1265</v>
      </c>
      <c r="B346" t="s">
        <v>1266</v>
      </c>
      <c r="C346" t="s">
        <v>881</v>
      </c>
      <c r="D346" s="64">
        <v>1886.66</v>
      </c>
      <c r="E346" s="64">
        <v>283.70999999999998</v>
      </c>
      <c r="F346" s="64">
        <v>0</v>
      </c>
      <c r="G346" s="64">
        <v>2170.37</v>
      </c>
    </row>
    <row r="347" spans="1:7" x14ac:dyDescent="0.25">
      <c r="A347" t="s">
        <v>1267</v>
      </c>
      <c r="B347" t="s">
        <v>1268</v>
      </c>
      <c r="C347" t="s">
        <v>881</v>
      </c>
      <c r="D347" s="64">
        <v>8584.31</v>
      </c>
      <c r="E347" s="64">
        <v>1290.9000000000001</v>
      </c>
      <c r="F347" s="64">
        <v>0</v>
      </c>
      <c r="G347" s="64">
        <v>9875.2099999999991</v>
      </c>
    </row>
    <row r="348" spans="1:7" x14ac:dyDescent="0.25">
      <c r="A348" t="s">
        <v>1269</v>
      </c>
      <c r="B348" t="s">
        <v>1180</v>
      </c>
      <c r="C348" t="s">
        <v>881</v>
      </c>
      <c r="D348" s="64">
        <v>1641.4</v>
      </c>
      <c r="E348" s="64">
        <v>2282.86</v>
      </c>
      <c r="F348" s="64">
        <v>0</v>
      </c>
      <c r="G348" s="64">
        <v>3924.26</v>
      </c>
    </row>
    <row r="349" spans="1:7" x14ac:dyDescent="0.25">
      <c r="A349" t="s">
        <v>1270</v>
      </c>
      <c r="B349" t="s">
        <v>1271</v>
      </c>
      <c r="C349" t="s">
        <v>881</v>
      </c>
      <c r="D349" s="64">
        <v>424.5</v>
      </c>
      <c r="E349" s="64">
        <v>590.39</v>
      </c>
      <c r="F349" s="64">
        <v>0</v>
      </c>
      <c r="G349" s="64">
        <v>1014.89</v>
      </c>
    </row>
    <row r="350" spans="1:7" x14ac:dyDescent="0.25">
      <c r="A350" t="s">
        <v>1272</v>
      </c>
      <c r="B350" t="s">
        <v>208</v>
      </c>
      <c r="C350" t="s">
        <v>881</v>
      </c>
      <c r="D350" s="64">
        <v>4400</v>
      </c>
      <c r="E350" s="64">
        <v>400</v>
      </c>
      <c r="F350" s="64">
        <v>0</v>
      </c>
      <c r="G350" s="64">
        <v>4800</v>
      </c>
    </row>
    <row r="351" spans="1:7" x14ac:dyDescent="0.25">
      <c r="A351" t="s">
        <v>1952</v>
      </c>
      <c r="B351" t="s">
        <v>174</v>
      </c>
      <c r="C351" t="s">
        <v>875</v>
      </c>
      <c r="D351" s="64">
        <v>613.33000000000004</v>
      </c>
      <c r="E351" s="64">
        <v>0</v>
      </c>
      <c r="F351" s="64">
        <v>0</v>
      </c>
      <c r="G351" s="64">
        <v>613.33000000000004</v>
      </c>
    </row>
    <row r="352" spans="1:7" x14ac:dyDescent="0.25">
      <c r="A352" t="s">
        <v>1953</v>
      </c>
      <c r="B352" t="s">
        <v>208</v>
      </c>
      <c r="C352" t="s">
        <v>881</v>
      </c>
      <c r="D352" s="64">
        <v>613.33000000000004</v>
      </c>
      <c r="E352" s="64">
        <v>0</v>
      </c>
      <c r="F352" s="64">
        <v>0</v>
      </c>
      <c r="G352" s="64">
        <v>613.33000000000004</v>
      </c>
    </row>
    <row r="353" spans="1:7" x14ac:dyDescent="0.25">
      <c r="A353" t="s">
        <v>1273</v>
      </c>
      <c r="B353" t="s">
        <v>724</v>
      </c>
      <c r="C353" t="s">
        <v>875</v>
      </c>
      <c r="D353" s="64">
        <v>409211.8</v>
      </c>
      <c r="E353" s="64">
        <v>53685.65</v>
      </c>
      <c r="F353" s="64">
        <v>0</v>
      </c>
      <c r="G353" s="64">
        <v>462897.45</v>
      </c>
    </row>
    <row r="354" spans="1:7" x14ac:dyDescent="0.25">
      <c r="A354" t="s">
        <v>1274</v>
      </c>
      <c r="B354" t="s">
        <v>184</v>
      </c>
      <c r="C354" t="s">
        <v>881</v>
      </c>
      <c r="D354" s="64">
        <v>341009.69</v>
      </c>
      <c r="E354" s="64">
        <v>44738.06</v>
      </c>
      <c r="F354" s="64">
        <v>0</v>
      </c>
      <c r="G354" s="64">
        <v>385747.75</v>
      </c>
    </row>
    <row r="355" spans="1:7" x14ac:dyDescent="0.25">
      <c r="A355" t="s">
        <v>1275</v>
      </c>
      <c r="B355" t="s">
        <v>185</v>
      </c>
      <c r="C355" t="s">
        <v>881</v>
      </c>
      <c r="D355" s="64">
        <v>68202.11</v>
      </c>
      <c r="E355" s="64">
        <v>8947.59</v>
      </c>
      <c r="F355" s="64">
        <v>0</v>
      </c>
      <c r="G355" s="64">
        <v>77149.7</v>
      </c>
    </row>
    <row r="356" spans="1:7" x14ac:dyDescent="0.25">
      <c r="A356" t="s">
        <v>1281</v>
      </c>
      <c r="B356" t="s">
        <v>728</v>
      </c>
      <c r="C356" t="s">
        <v>875</v>
      </c>
      <c r="D356" s="64">
        <v>7324.69</v>
      </c>
      <c r="E356" s="64">
        <v>756.67</v>
      </c>
      <c r="F356" s="64">
        <v>0</v>
      </c>
      <c r="G356" s="64">
        <v>8081.36</v>
      </c>
    </row>
    <row r="357" spans="1:7" x14ac:dyDescent="0.25">
      <c r="A357" t="s">
        <v>1282</v>
      </c>
      <c r="B357" t="s">
        <v>728</v>
      </c>
      <c r="C357" t="s">
        <v>875</v>
      </c>
      <c r="D357" s="64">
        <v>7324.69</v>
      </c>
      <c r="E357" s="64">
        <v>756.67</v>
      </c>
      <c r="F357" s="64">
        <v>0</v>
      </c>
      <c r="G357" s="64">
        <v>8081.36</v>
      </c>
    </row>
    <row r="358" spans="1:7" x14ac:dyDescent="0.25">
      <c r="A358" t="s">
        <v>1283</v>
      </c>
      <c r="B358" t="s">
        <v>174</v>
      </c>
      <c r="C358" t="s">
        <v>875</v>
      </c>
      <c r="D358" s="64">
        <v>7324.69</v>
      </c>
      <c r="E358" s="64">
        <v>756.67</v>
      </c>
      <c r="F358" s="64">
        <v>0</v>
      </c>
      <c r="G358" s="64">
        <v>8081.36</v>
      </c>
    </row>
    <row r="359" spans="1:7" x14ac:dyDescent="0.25">
      <c r="A359" t="s">
        <v>1287</v>
      </c>
      <c r="B359" t="s">
        <v>735</v>
      </c>
      <c r="C359" t="s">
        <v>881</v>
      </c>
      <c r="D359" s="64">
        <v>2340.21</v>
      </c>
      <c r="E359" s="64">
        <v>585</v>
      </c>
      <c r="F359" s="64">
        <v>0</v>
      </c>
      <c r="G359" s="64">
        <v>2925.21</v>
      </c>
    </row>
    <row r="360" spans="1:7" x14ac:dyDescent="0.25">
      <c r="A360" t="s">
        <v>1288</v>
      </c>
      <c r="B360" t="s">
        <v>271</v>
      </c>
      <c r="C360" t="s">
        <v>881</v>
      </c>
      <c r="D360" s="64">
        <v>1244.94</v>
      </c>
      <c r="E360" s="64">
        <v>171.67</v>
      </c>
      <c r="F360" s="64">
        <v>0</v>
      </c>
      <c r="G360" s="64">
        <v>1416.61</v>
      </c>
    </row>
    <row r="361" spans="1:7" x14ac:dyDescent="0.25">
      <c r="A361" t="s">
        <v>1289</v>
      </c>
      <c r="B361" t="s">
        <v>1290</v>
      </c>
      <c r="C361" t="s">
        <v>881</v>
      </c>
      <c r="D361" s="64">
        <v>503.4</v>
      </c>
      <c r="E361" s="64">
        <v>0</v>
      </c>
      <c r="F361" s="64">
        <v>0</v>
      </c>
      <c r="G361" s="64">
        <v>503.4</v>
      </c>
    </row>
    <row r="362" spans="1:7" x14ac:dyDescent="0.25">
      <c r="A362" t="s">
        <v>1291</v>
      </c>
      <c r="B362" t="s">
        <v>1292</v>
      </c>
      <c r="C362" t="s">
        <v>881</v>
      </c>
      <c r="D362" s="64">
        <v>3206.24</v>
      </c>
      <c r="E362" s="64">
        <v>0</v>
      </c>
      <c r="F362" s="64">
        <v>0</v>
      </c>
      <c r="G362" s="64">
        <v>3206.24</v>
      </c>
    </row>
    <row r="363" spans="1:7" x14ac:dyDescent="0.25">
      <c r="A363" t="s">
        <v>1293</v>
      </c>
      <c r="B363" t="s">
        <v>1294</v>
      </c>
      <c r="C363" t="s">
        <v>881</v>
      </c>
      <c r="D363" s="64">
        <v>29.9</v>
      </c>
      <c r="E363" s="64">
        <v>0</v>
      </c>
      <c r="F363" s="64">
        <v>0</v>
      </c>
      <c r="G363" s="64">
        <v>29.9</v>
      </c>
    </row>
    <row r="364" spans="1:7" x14ac:dyDescent="0.25">
      <c r="A364" t="s">
        <v>1295</v>
      </c>
      <c r="B364" t="s">
        <v>187</v>
      </c>
      <c r="C364" t="s">
        <v>875</v>
      </c>
      <c r="D364" s="64">
        <v>665872.03</v>
      </c>
      <c r="E364" s="64">
        <v>53639.46</v>
      </c>
      <c r="F364" s="64">
        <v>0</v>
      </c>
      <c r="G364" s="64">
        <v>719511.49</v>
      </c>
    </row>
    <row r="365" spans="1:7" x14ac:dyDescent="0.25">
      <c r="A365" t="s">
        <v>1296</v>
      </c>
      <c r="B365" t="s">
        <v>187</v>
      </c>
      <c r="C365" t="s">
        <v>875</v>
      </c>
      <c r="D365" s="64">
        <v>665872.03</v>
      </c>
      <c r="E365" s="64">
        <v>53639.46</v>
      </c>
      <c r="F365" s="64">
        <v>0</v>
      </c>
      <c r="G365" s="64">
        <v>719511.49</v>
      </c>
    </row>
    <row r="366" spans="1:7" x14ac:dyDescent="0.25">
      <c r="A366" t="s">
        <v>1297</v>
      </c>
      <c r="B366" t="s">
        <v>174</v>
      </c>
      <c r="C366" t="s">
        <v>875</v>
      </c>
      <c r="D366" s="64">
        <v>665872.03</v>
      </c>
      <c r="E366" s="64">
        <v>53574.46</v>
      </c>
      <c r="F366" s="64">
        <v>0</v>
      </c>
      <c r="G366" s="64">
        <v>719446.49</v>
      </c>
    </row>
    <row r="367" spans="1:7" x14ac:dyDescent="0.25">
      <c r="A367" t="s">
        <v>1298</v>
      </c>
      <c r="B367" t="s">
        <v>188</v>
      </c>
      <c r="C367" t="s">
        <v>881</v>
      </c>
      <c r="D367" s="64">
        <v>75.48</v>
      </c>
      <c r="E367" s="64">
        <v>0</v>
      </c>
      <c r="F367" s="64">
        <v>0</v>
      </c>
      <c r="G367" s="64">
        <v>75.48</v>
      </c>
    </row>
    <row r="368" spans="1:7" x14ac:dyDescent="0.25">
      <c r="A368" t="s">
        <v>1299</v>
      </c>
      <c r="B368" t="s">
        <v>189</v>
      </c>
      <c r="C368" t="s">
        <v>881</v>
      </c>
      <c r="D368" s="64">
        <v>370</v>
      </c>
      <c r="E368" s="64">
        <v>0</v>
      </c>
      <c r="F368" s="64">
        <v>0</v>
      </c>
      <c r="G368" s="64">
        <v>370</v>
      </c>
    </row>
    <row r="369" spans="1:7" x14ac:dyDescent="0.25">
      <c r="A369" t="s">
        <v>1300</v>
      </c>
      <c r="B369" t="s">
        <v>190</v>
      </c>
      <c r="C369" t="s">
        <v>881</v>
      </c>
      <c r="D369" s="64">
        <v>163.92</v>
      </c>
      <c r="E369" s="64">
        <v>0</v>
      </c>
      <c r="F369" s="64">
        <v>0</v>
      </c>
      <c r="G369" s="64">
        <v>163.92</v>
      </c>
    </row>
    <row r="370" spans="1:7" x14ac:dyDescent="0.25">
      <c r="A370" t="s">
        <v>1301</v>
      </c>
      <c r="B370" t="s">
        <v>1302</v>
      </c>
      <c r="C370" t="s">
        <v>881</v>
      </c>
      <c r="D370" s="64">
        <v>391.25</v>
      </c>
      <c r="E370" s="64">
        <v>0</v>
      </c>
      <c r="F370" s="64">
        <v>0</v>
      </c>
      <c r="G370" s="64">
        <v>391.25</v>
      </c>
    </row>
    <row r="371" spans="1:7" x14ac:dyDescent="0.25">
      <c r="A371" t="s">
        <v>1303</v>
      </c>
      <c r="B371" t="s">
        <v>1304</v>
      </c>
      <c r="C371" t="s">
        <v>881</v>
      </c>
      <c r="D371" s="64">
        <v>135</v>
      </c>
      <c r="E371" s="64">
        <v>0</v>
      </c>
      <c r="F371" s="64">
        <v>0</v>
      </c>
      <c r="G371" s="64">
        <v>135</v>
      </c>
    </row>
    <row r="372" spans="1:7" x14ac:dyDescent="0.25">
      <c r="A372" t="s">
        <v>1305</v>
      </c>
      <c r="B372" t="s">
        <v>191</v>
      </c>
      <c r="C372" t="s">
        <v>881</v>
      </c>
      <c r="D372" s="64">
        <v>51244.52</v>
      </c>
      <c r="E372" s="64">
        <v>1263.5999999999999</v>
      </c>
      <c r="F372" s="64">
        <v>0</v>
      </c>
      <c r="G372" s="64">
        <v>52508.12</v>
      </c>
    </row>
    <row r="373" spans="1:7" x14ac:dyDescent="0.25">
      <c r="A373" t="s">
        <v>1306</v>
      </c>
      <c r="B373" t="s">
        <v>1307</v>
      </c>
      <c r="C373" t="s">
        <v>881</v>
      </c>
      <c r="D373" s="64">
        <v>3754.19</v>
      </c>
      <c r="E373" s="64">
        <v>376.96</v>
      </c>
      <c r="F373" s="64">
        <v>0</v>
      </c>
      <c r="G373" s="64">
        <v>4131.1499999999996</v>
      </c>
    </row>
    <row r="374" spans="1:7" x14ac:dyDescent="0.25">
      <c r="A374" t="s">
        <v>1308</v>
      </c>
      <c r="B374" t="s">
        <v>1309</v>
      </c>
      <c r="C374" t="s">
        <v>881</v>
      </c>
      <c r="D374" s="64">
        <v>112414.6</v>
      </c>
      <c r="E374" s="64">
        <v>326.60000000000002</v>
      </c>
      <c r="F374" s="64">
        <v>0</v>
      </c>
      <c r="G374" s="64">
        <v>112741.2</v>
      </c>
    </row>
    <row r="375" spans="1:7" x14ac:dyDescent="0.25">
      <c r="A375" t="s">
        <v>1310</v>
      </c>
      <c r="B375" t="s">
        <v>751</v>
      </c>
      <c r="C375" t="s">
        <v>881</v>
      </c>
      <c r="D375" s="64">
        <v>3624.25</v>
      </c>
      <c r="E375" s="64">
        <v>265</v>
      </c>
      <c r="F375" s="64">
        <v>0</v>
      </c>
      <c r="G375" s="64">
        <v>3889.25</v>
      </c>
    </row>
    <row r="376" spans="1:7" x14ac:dyDescent="0.25">
      <c r="A376" t="s">
        <v>1313</v>
      </c>
      <c r="B376" t="s">
        <v>1314</v>
      </c>
      <c r="C376" t="s">
        <v>881</v>
      </c>
      <c r="D376" s="64">
        <v>30</v>
      </c>
      <c r="E376" s="64">
        <v>0</v>
      </c>
      <c r="F376" s="64">
        <v>0</v>
      </c>
      <c r="G376" s="64">
        <v>30</v>
      </c>
    </row>
    <row r="377" spans="1:7" x14ac:dyDescent="0.25">
      <c r="A377" t="s">
        <v>1315</v>
      </c>
      <c r="B377" t="s">
        <v>274</v>
      </c>
      <c r="C377" t="s">
        <v>881</v>
      </c>
      <c r="D377" s="64">
        <v>22642.46</v>
      </c>
      <c r="E377" s="64">
        <v>0</v>
      </c>
      <c r="F377" s="64">
        <v>0</v>
      </c>
      <c r="G377" s="64">
        <v>22642.46</v>
      </c>
    </row>
    <row r="378" spans="1:7" x14ac:dyDescent="0.25">
      <c r="A378" t="s">
        <v>1316</v>
      </c>
      <c r="B378" t="s">
        <v>1317</v>
      </c>
      <c r="C378" t="s">
        <v>881</v>
      </c>
      <c r="D378" s="64">
        <v>103078.08</v>
      </c>
      <c r="E378" s="64">
        <v>6846.88</v>
      </c>
      <c r="F378" s="64">
        <v>0</v>
      </c>
      <c r="G378" s="64">
        <v>109924.96</v>
      </c>
    </row>
    <row r="379" spans="1:7" x14ac:dyDescent="0.25">
      <c r="A379" t="s">
        <v>1954</v>
      </c>
      <c r="B379" t="s">
        <v>1955</v>
      </c>
      <c r="C379" t="s">
        <v>881</v>
      </c>
      <c r="D379" s="64">
        <v>2249.19</v>
      </c>
      <c r="E379" s="64">
        <v>0</v>
      </c>
      <c r="F379" s="64">
        <v>0</v>
      </c>
      <c r="G379" s="64">
        <v>2249.19</v>
      </c>
    </row>
    <row r="380" spans="1:7" x14ac:dyDescent="0.25">
      <c r="A380" t="s">
        <v>1319</v>
      </c>
      <c r="B380" t="s">
        <v>195</v>
      </c>
      <c r="C380" t="s">
        <v>881</v>
      </c>
      <c r="D380" s="64">
        <v>206.95</v>
      </c>
      <c r="E380" s="64">
        <v>0</v>
      </c>
      <c r="F380" s="64">
        <v>0</v>
      </c>
      <c r="G380" s="64">
        <v>206.95</v>
      </c>
    </row>
    <row r="381" spans="1:7" x14ac:dyDescent="0.25">
      <c r="A381" t="s">
        <v>1321</v>
      </c>
      <c r="B381" t="s">
        <v>1322</v>
      </c>
      <c r="C381" t="s">
        <v>881</v>
      </c>
      <c r="D381" s="64">
        <v>6765.74</v>
      </c>
      <c r="E381" s="64">
        <v>1508.79</v>
      </c>
      <c r="F381" s="64">
        <v>0</v>
      </c>
      <c r="G381" s="64">
        <v>8274.5300000000007</v>
      </c>
    </row>
    <row r="382" spans="1:7" x14ac:dyDescent="0.25">
      <c r="A382" t="s">
        <v>1323</v>
      </c>
      <c r="B382" t="s">
        <v>198</v>
      </c>
      <c r="C382" t="s">
        <v>881</v>
      </c>
      <c r="D382" s="64">
        <v>96383.51</v>
      </c>
      <c r="E382" s="64">
        <v>7112.38</v>
      </c>
      <c r="F382" s="64">
        <v>0</v>
      </c>
      <c r="G382" s="64">
        <v>103495.89</v>
      </c>
    </row>
    <row r="383" spans="1:7" x14ac:dyDescent="0.25">
      <c r="A383" t="s">
        <v>1324</v>
      </c>
      <c r="B383" t="s">
        <v>199</v>
      </c>
      <c r="C383" t="s">
        <v>881</v>
      </c>
      <c r="D383" s="64">
        <v>34643.339999999997</v>
      </c>
      <c r="E383" s="64">
        <v>0</v>
      </c>
      <c r="F383" s="64">
        <v>0</v>
      </c>
      <c r="G383" s="64">
        <v>34643.339999999997</v>
      </c>
    </row>
    <row r="384" spans="1:7" x14ac:dyDescent="0.25">
      <c r="A384" t="s">
        <v>1325</v>
      </c>
      <c r="B384" t="s">
        <v>1326</v>
      </c>
      <c r="C384" t="s">
        <v>881</v>
      </c>
      <c r="D384" s="64">
        <v>400</v>
      </c>
      <c r="E384" s="64">
        <v>0</v>
      </c>
      <c r="F384" s="64">
        <v>0</v>
      </c>
      <c r="G384" s="64">
        <v>400</v>
      </c>
    </row>
    <row r="385" spans="1:7" x14ac:dyDescent="0.25">
      <c r="A385" t="s">
        <v>1328</v>
      </c>
      <c r="B385" t="s">
        <v>1329</v>
      </c>
      <c r="C385" t="s">
        <v>881</v>
      </c>
      <c r="D385" s="64">
        <v>71087.460000000006</v>
      </c>
      <c r="E385" s="64">
        <v>0</v>
      </c>
      <c r="F385" s="64">
        <v>0</v>
      </c>
      <c r="G385" s="64">
        <v>71087.460000000006</v>
      </c>
    </row>
    <row r="386" spans="1:7" x14ac:dyDescent="0.25">
      <c r="A386" t="s">
        <v>1956</v>
      </c>
      <c r="B386" t="s">
        <v>1957</v>
      </c>
      <c r="C386" t="s">
        <v>881</v>
      </c>
      <c r="D386" s="64">
        <v>349</v>
      </c>
      <c r="E386" s="64">
        <v>0</v>
      </c>
      <c r="F386" s="64">
        <v>0</v>
      </c>
      <c r="G386" s="64">
        <v>349</v>
      </c>
    </row>
    <row r="387" spans="1:7" x14ac:dyDescent="0.25">
      <c r="A387" t="s">
        <v>1958</v>
      </c>
      <c r="B387" t="s">
        <v>1959</v>
      </c>
      <c r="C387" t="s">
        <v>881</v>
      </c>
      <c r="D387" s="64">
        <v>20295.650000000001</v>
      </c>
      <c r="E387" s="64">
        <v>18388.189999999999</v>
      </c>
      <c r="F387" s="64">
        <v>0</v>
      </c>
      <c r="G387" s="64">
        <v>38683.839999999997</v>
      </c>
    </row>
    <row r="388" spans="1:7" x14ac:dyDescent="0.25">
      <c r="A388" t="s">
        <v>1330</v>
      </c>
      <c r="B388" t="s">
        <v>1331</v>
      </c>
      <c r="C388" t="s">
        <v>881</v>
      </c>
      <c r="D388" s="64">
        <v>135567.44</v>
      </c>
      <c r="E388" s="64">
        <v>17486.060000000001</v>
      </c>
      <c r="F388" s="64">
        <v>0</v>
      </c>
      <c r="G388" s="64">
        <v>153053.5</v>
      </c>
    </row>
    <row r="389" spans="1:7" x14ac:dyDescent="0.25">
      <c r="A389" t="s">
        <v>1960</v>
      </c>
      <c r="B389" t="s">
        <v>1957</v>
      </c>
      <c r="C389" t="s">
        <v>881</v>
      </c>
      <c r="D389" s="64">
        <v>0</v>
      </c>
      <c r="E389" s="64">
        <v>65</v>
      </c>
      <c r="F389" s="64">
        <v>0</v>
      </c>
      <c r="G389" s="64">
        <v>65</v>
      </c>
    </row>
    <row r="390" spans="1:7" x14ac:dyDescent="0.25">
      <c r="A390" t="s">
        <v>1332</v>
      </c>
      <c r="B390" t="s">
        <v>764</v>
      </c>
      <c r="C390" t="s">
        <v>875</v>
      </c>
      <c r="D390" s="64">
        <v>66681.960000000006</v>
      </c>
      <c r="E390" s="64">
        <v>0</v>
      </c>
      <c r="F390" s="64">
        <v>0</v>
      </c>
      <c r="G390" s="64">
        <v>66681.960000000006</v>
      </c>
    </row>
    <row r="391" spans="1:7" x14ac:dyDescent="0.25">
      <c r="A391" t="s">
        <v>1333</v>
      </c>
      <c r="B391" t="s">
        <v>764</v>
      </c>
      <c r="C391" t="s">
        <v>875</v>
      </c>
      <c r="D391" s="64">
        <v>66681.960000000006</v>
      </c>
      <c r="E391" s="64">
        <v>0</v>
      </c>
      <c r="F391" s="64">
        <v>0</v>
      </c>
      <c r="G391" s="64">
        <v>66681.960000000006</v>
      </c>
    </row>
    <row r="392" spans="1:7" x14ac:dyDescent="0.25">
      <c r="A392" t="s">
        <v>1334</v>
      </c>
      <c r="B392" t="s">
        <v>174</v>
      </c>
      <c r="C392" t="s">
        <v>875</v>
      </c>
      <c r="D392" s="64">
        <v>66681.960000000006</v>
      </c>
      <c r="E392" s="64">
        <v>0</v>
      </c>
      <c r="F392" s="64">
        <v>0</v>
      </c>
      <c r="G392" s="64">
        <v>66681.960000000006</v>
      </c>
    </row>
    <row r="393" spans="1:7" x14ac:dyDescent="0.25">
      <c r="A393" t="s">
        <v>1335</v>
      </c>
      <c r="B393" t="s">
        <v>219</v>
      </c>
      <c r="C393" t="s">
        <v>881</v>
      </c>
      <c r="D393" s="64">
        <v>66681.960000000006</v>
      </c>
      <c r="E393" s="64">
        <v>0</v>
      </c>
      <c r="F393" s="64">
        <v>0</v>
      </c>
      <c r="G393" s="64">
        <v>66681.960000000006</v>
      </c>
    </row>
    <row r="394" spans="1:7" x14ac:dyDescent="0.25">
      <c r="A394" t="s">
        <v>1336</v>
      </c>
      <c r="B394" t="s">
        <v>1337</v>
      </c>
      <c r="C394" t="s">
        <v>875</v>
      </c>
      <c r="D394" s="64">
        <v>-21769.88</v>
      </c>
      <c r="E394" s="64">
        <v>146429.78</v>
      </c>
      <c r="F394" s="64">
        <v>58749.73</v>
      </c>
      <c r="G394" s="64">
        <v>65910.17</v>
      </c>
    </row>
    <row r="395" spans="1:7" x14ac:dyDescent="0.25">
      <c r="A395" t="s">
        <v>1338</v>
      </c>
      <c r="B395" t="s">
        <v>1339</v>
      </c>
      <c r="C395" t="s">
        <v>875</v>
      </c>
      <c r="D395" s="64">
        <v>0</v>
      </c>
      <c r="E395" s="64">
        <v>128211.15</v>
      </c>
      <c r="F395" s="64">
        <v>48889.34</v>
      </c>
      <c r="G395" s="64">
        <v>79321.81</v>
      </c>
    </row>
    <row r="396" spans="1:7" x14ac:dyDescent="0.25">
      <c r="A396" t="s">
        <v>1340</v>
      </c>
      <c r="B396" t="s">
        <v>1341</v>
      </c>
      <c r="C396" t="s">
        <v>881</v>
      </c>
      <c r="D396" s="64">
        <v>0</v>
      </c>
      <c r="E396" s="64">
        <v>128211.15</v>
      </c>
      <c r="F396" s="64">
        <v>0</v>
      </c>
      <c r="G396" s="64">
        <v>128211.15</v>
      </c>
    </row>
    <row r="397" spans="1:7" x14ac:dyDescent="0.25">
      <c r="A397" t="s">
        <v>1961</v>
      </c>
      <c r="B397" t="s">
        <v>1962</v>
      </c>
      <c r="C397" t="s">
        <v>881</v>
      </c>
      <c r="D397" s="64">
        <v>0</v>
      </c>
      <c r="E397" s="64">
        <v>0</v>
      </c>
      <c r="F397" s="64">
        <v>48889.34</v>
      </c>
      <c r="G397" s="64">
        <v>-48889.34</v>
      </c>
    </row>
    <row r="398" spans="1:7" x14ac:dyDescent="0.25">
      <c r="A398" t="s">
        <v>1963</v>
      </c>
      <c r="B398" t="s">
        <v>1964</v>
      </c>
      <c r="C398" t="s">
        <v>875</v>
      </c>
      <c r="D398" s="64">
        <v>0</v>
      </c>
      <c r="E398" s="64">
        <v>9941.61</v>
      </c>
      <c r="F398" s="64">
        <v>0</v>
      </c>
      <c r="G398" s="64">
        <v>9941.61</v>
      </c>
    </row>
    <row r="399" spans="1:7" x14ac:dyDescent="0.25">
      <c r="A399" t="s">
        <v>1965</v>
      </c>
      <c r="B399" t="s">
        <v>1966</v>
      </c>
      <c r="C399" t="s">
        <v>881</v>
      </c>
      <c r="D399" s="64">
        <v>0</v>
      </c>
      <c r="E399" s="64">
        <v>9941.61</v>
      </c>
      <c r="F399" s="64">
        <v>0</v>
      </c>
      <c r="G399" s="64">
        <v>9941.61</v>
      </c>
    </row>
    <row r="400" spans="1:7" x14ac:dyDescent="0.25">
      <c r="A400" t="s">
        <v>1342</v>
      </c>
      <c r="B400" t="s">
        <v>207</v>
      </c>
      <c r="C400" t="s">
        <v>875</v>
      </c>
      <c r="D400" s="64">
        <v>-21769.88</v>
      </c>
      <c r="E400" s="64">
        <v>8277.02</v>
      </c>
      <c r="F400" s="64">
        <v>9860.39</v>
      </c>
      <c r="G400" s="64">
        <v>-23353.25</v>
      </c>
    </row>
    <row r="401" spans="1:7" x14ac:dyDescent="0.25">
      <c r="A401" t="s">
        <v>1343</v>
      </c>
      <c r="B401" t="s">
        <v>1344</v>
      </c>
      <c r="C401" t="s">
        <v>875</v>
      </c>
      <c r="D401" s="64">
        <v>-21769.88</v>
      </c>
      <c r="E401" s="64">
        <v>8277.02</v>
      </c>
      <c r="F401" s="64">
        <v>9860.39</v>
      </c>
      <c r="G401" s="64">
        <v>-23353.25</v>
      </c>
    </row>
    <row r="402" spans="1:7" x14ac:dyDescent="0.25">
      <c r="A402" t="s">
        <v>1967</v>
      </c>
      <c r="B402" t="s">
        <v>1968</v>
      </c>
      <c r="C402" t="s">
        <v>881</v>
      </c>
      <c r="D402" s="64">
        <v>4306.41</v>
      </c>
      <c r="E402" s="64">
        <v>8277.02</v>
      </c>
      <c r="F402" s="64">
        <v>0</v>
      </c>
      <c r="G402" s="64">
        <v>12583.43</v>
      </c>
    </row>
    <row r="403" spans="1:7" x14ac:dyDescent="0.25">
      <c r="A403" t="s">
        <v>1345</v>
      </c>
      <c r="B403" t="s">
        <v>1456</v>
      </c>
      <c r="C403" t="s">
        <v>881</v>
      </c>
      <c r="D403" s="64">
        <v>0</v>
      </c>
      <c r="E403" s="64">
        <v>0</v>
      </c>
      <c r="F403" s="64">
        <v>4806.1000000000004</v>
      </c>
      <c r="G403" s="64">
        <v>-4806.1000000000004</v>
      </c>
    </row>
    <row r="404" spans="1:7" x14ac:dyDescent="0.25">
      <c r="A404" t="s">
        <v>1346</v>
      </c>
      <c r="B404" t="s">
        <v>1457</v>
      </c>
      <c r="C404" t="s">
        <v>881</v>
      </c>
      <c r="D404" s="64">
        <v>0</v>
      </c>
      <c r="E404" s="64">
        <v>0</v>
      </c>
      <c r="F404" s="64">
        <v>896.18</v>
      </c>
      <c r="G404" s="64">
        <v>-896.18</v>
      </c>
    </row>
    <row r="405" spans="1:7" x14ac:dyDescent="0.25">
      <c r="A405" t="s">
        <v>1347</v>
      </c>
      <c r="B405" t="s">
        <v>1458</v>
      </c>
      <c r="C405" t="s">
        <v>881</v>
      </c>
      <c r="D405" s="64">
        <v>-366.09</v>
      </c>
      <c r="E405" s="64">
        <v>0</v>
      </c>
      <c r="F405" s="64">
        <v>262.66000000000003</v>
      </c>
      <c r="G405" s="64">
        <v>-628.75</v>
      </c>
    </row>
    <row r="406" spans="1:7" x14ac:dyDescent="0.25">
      <c r="A406" t="s">
        <v>1969</v>
      </c>
      <c r="B406" t="s">
        <v>1970</v>
      </c>
      <c r="C406" t="s">
        <v>881</v>
      </c>
      <c r="D406" s="64">
        <v>-449.84</v>
      </c>
      <c r="E406" s="64">
        <v>0</v>
      </c>
      <c r="F406" s="64">
        <v>2159.34</v>
      </c>
      <c r="G406" s="64">
        <v>-2609.1799999999998</v>
      </c>
    </row>
    <row r="407" spans="1:7" x14ac:dyDescent="0.25">
      <c r="A407" t="s">
        <v>1971</v>
      </c>
      <c r="B407" t="s">
        <v>1972</v>
      </c>
      <c r="C407" t="s">
        <v>881</v>
      </c>
      <c r="D407" s="64">
        <v>-3173.01</v>
      </c>
      <c r="E407" s="64">
        <v>0</v>
      </c>
      <c r="F407" s="64">
        <v>719.78</v>
      </c>
      <c r="G407" s="64">
        <v>-3892.79</v>
      </c>
    </row>
    <row r="408" spans="1:7" x14ac:dyDescent="0.25">
      <c r="A408" t="s">
        <v>1973</v>
      </c>
      <c r="B408" t="s">
        <v>1974</v>
      </c>
      <c r="C408" t="s">
        <v>881</v>
      </c>
      <c r="D408" s="64">
        <v>0</v>
      </c>
      <c r="E408" s="64">
        <v>0</v>
      </c>
      <c r="F408" s="64">
        <v>230.33</v>
      </c>
      <c r="G408" s="64">
        <v>-230.33</v>
      </c>
    </row>
    <row r="409" spans="1:7" x14ac:dyDescent="0.25">
      <c r="A409" t="s">
        <v>1975</v>
      </c>
      <c r="B409" t="s">
        <v>1976</v>
      </c>
      <c r="C409" t="s">
        <v>881</v>
      </c>
      <c r="D409" s="64">
        <v>-534.03</v>
      </c>
      <c r="E409" s="64">
        <v>0</v>
      </c>
      <c r="F409" s="64">
        <v>786</v>
      </c>
      <c r="G409" s="64">
        <v>-1320.03</v>
      </c>
    </row>
    <row r="410" spans="1:7" x14ac:dyDescent="0.25">
      <c r="A410" t="s">
        <v>1348</v>
      </c>
      <c r="B410" t="s">
        <v>1459</v>
      </c>
      <c r="C410" t="s">
        <v>881</v>
      </c>
      <c r="D410" s="64">
        <v>-21553.32</v>
      </c>
      <c r="E410" s="64">
        <v>0</v>
      </c>
      <c r="F410" s="64">
        <v>0</v>
      </c>
      <c r="G410" s="64">
        <v>-21553.32</v>
      </c>
    </row>
    <row r="411" spans="1:7" x14ac:dyDescent="0.25">
      <c r="A411" t="s">
        <v>1349</v>
      </c>
      <c r="B411" t="s">
        <v>1350</v>
      </c>
      <c r="C411" t="s">
        <v>875</v>
      </c>
      <c r="D411" s="64">
        <v>-151451.69</v>
      </c>
      <c r="E411" s="64">
        <v>0</v>
      </c>
      <c r="F411" s="64">
        <v>7864.13</v>
      </c>
      <c r="G411" s="64">
        <v>-159315.82</v>
      </c>
    </row>
    <row r="412" spans="1:7" x14ac:dyDescent="0.25">
      <c r="A412" t="s">
        <v>1351</v>
      </c>
      <c r="B412" t="s">
        <v>1352</v>
      </c>
      <c r="C412" t="s">
        <v>875</v>
      </c>
      <c r="D412" s="64">
        <v>-151451.69</v>
      </c>
      <c r="E412" s="64">
        <v>0</v>
      </c>
      <c r="F412" s="64">
        <v>7864.13</v>
      </c>
      <c r="G412" s="64">
        <v>-159315.82</v>
      </c>
    </row>
    <row r="413" spans="1:7" x14ac:dyDescent="0.25">
      <c r="A413" t="s">
        <v>1353</v>
      </c>
      <c r="B413" t="s">
        <v>1354</v>
      </c>
      <c r="C413" t="s">
        <v>875</v>
      </c>
      <c r="D413" s="64">
        <v>-115707.48</v>
      </c>
      <c r="E413" s="64">
        <v>0</v>
      </c>
      <c r="F413" s="64">
        <v>7864.13</v>
      </c>
      <c r="G413" s="64">
        <v>-123571.61</v>
      </c>
    </row>
    <row r="414" spans="1:7" x14ac:dyDescent="0.25">
      <c r="A414" t="s">
        <v>1355</v>
      </c>
      <c r="B414" t="s">
        <v>1356</v>
      </c>
      <c r="C414" t="s">
        <v>881</v>
      </c>
      <c r="D414" s="64">
        <v>-115707.48</v>
      </c>
      <c r="E414" s="64">
        <v>0</v>
      </c>
      <c r="F414" s="64">
        <v>7864.13</v>
      </c>
      <c r="G414" s="64">
        <v>-123571.61</v>
      </c>
    </row>
    <row r="415" spans="1:7" x14ac:dyDescent="0.25">
      <c r="A415" t="s">
        <v>1977</v>
      </c>
      <c r="B415" t="s">
        <v>1356</v>
      </c>
      <c r="C415" t="s">
        <v>881</v>
      </c>
      <c r="D415" s="64">
        <v>-35744.21</v>
      </c>
      <c r="E415" s="64">
        <v>0</v>
      </c>
      <c r="F415" s="64">
        <v>0</v>
      </c>
      <c r="G415" s="64">
        <v>-35744.21</v>
      </c>
    </row>
    <row r="416" spans="1:7" x14ac:dyDescent="0.25">
      <c r="A416" t="s">
        <v>1357</v>
      </c>
      <c r="B416" t="s">
        <v>205</v>
      </c>
      <c r="C416" t="s">
        <v>875</v>
      </c>
      <c r="D416" s="64">
        <v>7894.11</v>
      </c>
      <c r="E416" s="64">
        <v>0</v>
      </c>
      <c r="F416" s="64">
        <v>0</v>
      </c>
      <c r="G416" s="64">
        <v>7894.11</v>
      </c>
    </row>
    <row r="417" spans="1:7" x14ac:dyDescent="0.25">
      <c r="A417" t="s">
        <v>1358</v>
      </c>
      <c r="B417" t="s">
        <v>205</v>
      </c>
      <c r="C417" t="s">
        <v>875</v>
      </c>
      <c r="D417" s="64">
        <v>7894.11</v>
      </c>
      <c r="E417" s="64">
        <v>0</v>
      </c>
      <c r="F417" s="64">
        <v>0</v>
      </c>
      <c r="G417" s="64">
        <v>7894.11</v>
      </c>
    </row>
    <row r="418" spans="1:7" x14ac:dyDescent="0.25">
      <c r="A418" t="s">
        <v>1359</v>
      </c>
      <c r="B418" t="s">
        <v>174</v>
      </c>
      <c r="C418" t="s">
        <v>875</v>
      </c>
      <c r="D418" s="64">
        <v>7894.11</v>
      </c>
      <c r="E418" s="64">
        <v>0</v>
      </c>
      <c r="F418" s="64">
        <v>0</v>
      </c>
      <c r="G418" s="64">
        <v>7894.11</v>
      </c>
    </row>
    <row r="419" spans="1:7" x14ac:dyDescent="0.25">
      <c r="A419" t="s">
        <v>1360</v>
      </c>
      <c r="B419" t="s">
        <v>206</v>
      </c>
      <c r="C419" t="s">
        <v>881</v>
      </c>
      <c r="D419" s="64">
        <v>7894.11</v>
      </c>
      <c r="E419" s="64">
        <v>0</v>
      </c>
      <c r="F419" s="64">
        <v>0</v>
      </c>
      <c r="G419" s="64">
        <v>7894.11</v>
      </c>
    </row>
    <row r="420" spans="1:7" x14ac:dyDescent="0.25">
      <c r="A420" t="s">
        <v>1361</v>
      </c>
      <c r="B420" t="s">
        <v>200</v>
      </c>
      <c r="C420" t="s">
        <v>875</v>
      </c>
      <c r="D420" s="64">
        <v>238037.84</v>
      </c>
      <c r="E420" s="64">
        <v>21639.759999999998</v>
      </c>
      <c r="F420" s="64">
        <v>0</v>
      </c>
      <c r="G420" s="64">
        <v>259677.6</v>
      </c>
    </row>
    <row r="421" spans="1:7" x14ac:dyDescent="0.25">
      <c r="A421" t="s">
        <v>1362</v>
      </c>
      <c r="B421" t="s">
        <v>200</v>
      </c>
      <c r="C421" t="s">
        <v>875</v>
      </c>
      <c r="D421" s="64">
        <v>238037.84</v>
      </c>
      <c r="E421" s="64">
        <v>21639.759999999998</v>
      </c>
      <c r="F421" s="64">
        <v>0</v>
      </c>
      <c r="G421" s="64">
        <v>259677.6</v>
      </c>
    </row>
    <row r="422" spans="1:7" x14ac:dyDescent="0.25">
      <c r="A422" t="s">
        <v>1363</v>
      </c>
      <c r="B422" t="s">
        <v>1364</v>
      </c>
      <c r="C422" t="s">
        <v>875</v>
      </c>
      <c r="D422" s="64">
        <v>2671.16</v>
      </c>
      <c r="E422" s="64">
        <v>242.84</v>
      </c>
      <c r="F422" s="64">
        <v>0</v>
      </c>
      <c r="G422" s="64">
        <v>2914</v>
      </c>
    </row>
    <row r="423" spans="1:7" x14ac:dyDescent="0.25">
      <c r="A423" t="s">
        <v>1365</v>
      </c>
      <c r="B423" t="s">
        <v>392</v>
      </c>
      <c r="C423" t="s">
        <v>881</v>
      </c>
      <c r="D423" s="64">
        <v>2671.16</v>
      </c>
      <c r="E423" s="64">
        <v>242.84</v>
      </c>
      <c r="F423" s="64">
        <v>0</v>
      </c>
      <c r="G423" s="64">
        <v>2914</v>
      </c>
    </row>
    <row r="424" spans="1:7" x14ac:dyDescent="0.25">
      <c r="A424" t="s">
        <v>1366</v>
      </c>
      <c r="B424" t="s">
        <v>775</v>
      </c>
      <c r="C424" t="s">
        <v>875</v>
      </c>
      <c r="D424" s="64">
        <v>25409.13</v>
      </c>
      <c r="E424" s="64">
        <v>2309.89</v>
      </c>
      <c r="F424" s="64">
        <v>0</v>
      </c>
      <c r="G424" s="64">
        <v>27719.02</v>
      </c>
    </row>
    <row r="425" spans="1:7" x14ac:dyDescent="0.25">
      <c r="A425" t="s">
        <v>1367</v>
      </c>
      <c r="B425" t="s">
        <v>201</v>
      </c>
      <c r="C425" t="s">
        <v>881</v>
      </c>
      <c r="D425" s="64">
        <v>25409.13</v>
      </c>
      <c r="E425" s="64">
        <v>2309.89</v>
      </c>
      <c r="F425" s="64">
        <v>0</v>
      </c>
      <c r="G425" s="64">
        <v>27719.02</v>
      </c>
    </row>
    <row r="426" spans="1:7" x14ac:dyDescent="0.25">
      <c r="A426" t="s">
        <v>1368</v>
      </c>
      <c r="B426" t="s">
        <v>109</v>
      </c>
      <c r="C426" t="s">
        <v>875</v>
      </c>
      <c r="D426" s="64">
        <v>195000.99</v>
      </c>
      <c r="E426" s="64">
        <v>17727.349999999999</v>
      </c>
      <c r="F426" s="64">
        <v>0</v>
      </c>
      <c r="G426" s="64">
        <v>212728.34</v>
      </c>
    </row>
    <row r="427" spans="1:7" x14ac:dyDescent="0.25">
      <c r="A427" t="s">
        <v>1369</v>
      </c>
      <c r="B427" t="s">
        <v>202</v>
      </c>
      <c r="C427" t="s">
        <v>881</v>
      </c>
      <c r="D427" s="64">
        <v>195000.99</v>
      </c>
      <c r="E427" s="64">
        <v>17727.349999999999</v>
      </c>
      <c r="F427" s="64">
        <v>0</v>
      </c>
      <c r="G427" s="64">
        <v>212728.34</v>
      </c>
    </row>
    <row r="428" spans="1:7" x14ac:dyDescent="0.25">
      <c r="A428" t="s">
        <v>1370</v>
      </c>
      <c r="B428" t="s">
        <v>780</v>
      </c>
      <c r="C428" t="s">
        <v>875</v>
      </c>
      <c r="D428" s="64">
        <v>6991.99</v>
      </c>
      <c r="E428" s="64">
        <v>635.64</v>
      </c>
      <c r="F428" s="64">
        <v>0</v>
      </c>
      <c r="G428" s="64">
        <v>7627.63</v>
      </c>
    </row>
    <row r="429" spans="1:7" x14ac:dyDescent="0.25">
      <c r="A429" t="s">
        <v>1371</v>
      </c>
      <c r="B429" t="s">
        <v>204</v>
      </c>
      <c r="C429" t="s">
        <v>881</v>
      </c>
      <c r="D429" s="64">
        <v>6991.99</v>
      </c>
      <c r="E429" s="64">
        <v>635.64</v>
      </c>
      <c r="F429" s="64">
        <v>0</v>
      </c>
      <c r="G429" s="64">
        <v>7627.63</v>
      </c>
    </row>
    <row r="430" spans="1:7" x14ac:dyDescent="0.25">
      <c r="A430" t="s">
        <v>1372</v>
      </c>
      <c r="B430" t="s">
        <v>1373</v>
      </c>
      <c r="C430" t="s">
        <v>875</v>
      </c>
      <c r="D430" s="64">
        <v>7964.57</v>
      </c>
      <c r="E430" s="64">
        <v>724.04</v>
      </c>
      <c r="F430" s="64">
        <v>0</v>
      </c>
      <c r="G430" s="64">
        <v>8688.61</v>
      </c>
    </row>
    <row r="431" spans="1:7" x14ac:dyDescent="0.25">
      <c r="A431" t="s">
        <v>1374</v>
      </c>
      <c r="B431" t="s">
        <v>1375</v>
      </c>
      <c r="C431" t="s">
        <v>881</v>
      </c>
      <c r="D431" s="64">
        <v>7964.57</v>
      </c>
      <c r="E431" s="64">
        <v>724.04</v>
      </c>
      <c r="F431" s="64">
        <v>0</v>
      </c>
      <c r="G431" s="64">
        <v>8688.61</v>
      </c>
    </row>
    <row r="432" spans="1:7" x14ac:dyDescent="0.25">
      <c r="A432" t="s">
        <v>1376</v>
      </c>
      <c r="B432" t="s">
        <v>785</v>
      </c>
      <c r="C432" t="s">
        <v>875</v>
      </c>
      <c r="D432" s="64">
        <v>23267.46</v>
      </c>
      <c r="E432" s="64">
        <v>0</v>
      </c>
      <c r="F432" s="64">
        <v>0</v>
      </c>
      <c r="G432" s="64">
        <v>23267.46</v>
      </c>
    </row>
    <row r="433" spans="1:7" x14ac:dyDescent="0.25">
      <c r="A433" t="s">
        <v>1377</v>
      </c>
      <c r="B433" t="s">
        <v>1378</v>
      </c>
      <c r="C433" t="s">
        <v>875</v>
      </c>
      <c r="D433" s="64">
        <v>18378</v>
      </c>
      <c r="E433" s="64">
        <v>0</v>
      </c>
      <c r="F433" s="64">
        <v>0</v>
      </c>
      <c r="G433" s="64">
        <v>18378</v>
      </c>
    </row>
    <row r="434" spans="1:7" x14ac:dyDescent="0.25">
      <c r="A434" t="s">
        <v>1379</v>
      </c>
      <c r="B434" t="s">
        <v>1380</v>
      </c>
      <c r="C434" t="s">
        <v>875</v>
      </c>
      <c r="D434" s="64">
        <v>18378</v>
      </c>
      <c r="E434" s="64">
        <v>0</v>
      </c>
      <c r="F434" s="64">
        <v>0</v>
      </c>
      <c r="G434" s="64">
        <v>18378</v>
      </c>
    </row>
    <row r="435" spans="1:7" x14ac:dyDescent="0.25">
      <c r="A435" t="s">
        <v>1381</v>
      </c>
      <c r="B435" t="s">
        <v>1382</v>
      </c>
      <c r="C435" t="s">
        <v>881</v>
      </c>
      <c r="D435" s="64">
        <v>18378</v>
      </c>
      <c r="E435" s="64">
        <v>0</v>
      </c>
      <c r="F435" s="64">
        <v>0</v>
      </c>
      <c r="G435" s="64">
        <v>18378</v>
      </c>
    </row>
    <row r="436" spans="1:7" x14ac:dyDescent="0.25">
      <c r="A436" t="s">
        <v>1978</v>
      </c>
      <c r="B436" t="s">
        <v>207</v>
      </c>
      <c r="C436" t="s">
        <v>875</v>
      </c>
      <c r="D436" s="64">
        <v>4889.46</v>
      </c>
      <c r="E436" s="64">
        <v>0</v>
      </c>
      <c r="F436" s="64">
        <v>0</v>
      </c>
      <c r="G436" s="64">
        <v>4889.46</v>
      </c>
    </row>
    <row r="437" spans="1:7" x14ac:dyDescent="0.25">
      <c r="A437" t="s">
        <v>1979</v>
      </c>
      <c r="B437" t="s">
        <v>1380</v>
      </c>
      <c r="C437" t="s">
        <v>875</v>
      </c>
      <c r="D437" s="64">
        <v>4889.46</v>
      </c>
      <c r="E437" s="64">
        <v>0</v>
      </c>
      <c r="F437" s="64">
        <v>0</v>
      </c>
      <c r="G437" s="64">
        <v>4889.46</v>
      </c>
    </row>
    <row r="438" spans="1:7" x14ac:dyDescent="0.25">
      <c r="A438" t="s">
        <v>1980</v>
      </c>
      <c r="B438" t="s">
        <v>1981</v>
      </c>
      <c r="C438" t="s">
        <v>881</v>
      </c>
      <c r="D438" s="64">
        <v>4889.46</v>
      </c>
      <c r="E438" s="64">
        <v>0</v>
      </c>
      <c r="F438" s="64">
        <v>0</v>
      </c>
      <c r="G438" s="64">
        <v>4889.46</v>
      </c>
    </row>
    <row r="439" spans="1:7" x14ac:dyDescent="0.25">
      <c r="A439" t="s">
        <v>1383</v>
      </c>
      <c r="B439" t="s">
        <v>790</v>
      </c>
      <c r="C439" t="s">
        <v>875</v>
      </c>
      <c r="D439" s="64">
        <v>-7414.96</v>
      </c>
      <c r="E439" s="64">
        <v>0</v>
      </c>
      <c r="F439" s="64">
        <v>15778.28</v>
      </c>
      <c r="G439" s="64">
        <v>-23193.24</v>
      </c>
    </row>
    <row r="440" spans="1:7" x14ac:dyDescent="0.25">
      <c r="A440" t="s">
        <v>1384</v>
      </c>
      <c r="B440" t="s">
        <v>1385</v>
      </c>
      <c r="C440" t="s">
        <v>875</v>
      </c>
      <c r="D440" s="64">
        <v>-7414.96</v>
      </c>
      <c r="E440" s="64">
        <v>0</v>
      </c>
      <c r="F440" s="64">
        <v>15778.28</v>
      </c>
      <c r="G440" s="64">
        <v>-23193.24</v>
      </c>
    </row>
    <row r="441" spans="1:7" x14ac:dyDescent="0.25">
      <c r="A441" t="s">
        <v>1386</v>
      </c>
      <c r="B441" t="s">
        <v>794</v>
      </c>
      <c r="C441" t="s">
        <v>875</v>
      </c>
      <c r="D441" s="64">
        <v>-7414.96</v>
      </c>
      <c r="E441" s="64">
        <v>0</v>
      </c>
      <c r="F441" s="64">
        <v>15778.28</v>
      </c>
      <c r="G441" s="64">
        <v>-23193.24</v>
      </c>
    </row>
    <row r="442" spans="1:7" x14ac:dyDescent="0.25">
      <c r="A442" t="s">
        <v>1387</v>
      </c>
      <c r="B442" t="s">
        <v>207</v>
      </c>
      <c r="C442" t="s">
        <v>875</v>
      </c>
      <c r="D442" s="64">
        <v>-7414.96</v>
      </c>
      <c r="E442" s="64">
        <v>0</v>
      </c>
      <c r="F442" s="64">
        <v>15778.28</v>
      </c>
      <c r="G442" s="64">
        <v>-23193.24</v>
      </c>
    </row>
    <row r="443" spans="1:7" x14ac:dyDescent="0.25">
      <c r="A443" t="s">
        <v>1388</v>
      </c>
      <c r="B443" t="s">
        <v>218</v>
      </c>
      <c r="C443" t="s">
        <v>881</v>
      </c>
      <c r="D443" s="64">
        <v>-0.35</v>
      </c>
      <c r="E443" s="64">
        <v>0</v>
      </c>
      <c r="F443" s="64">
        <v>0.24</v>
      </c>
      <c r="G443" s="64">
        <v>-0.59</v>
      </c>
    </row>
    <row r="444" spans="1:7" x14ac:dyDescent="0.25">
      <c r="A444" t="s">
        <v>1389</v>
      </c>
      <c r="B444" t="s">
        <v>1390</v>
      </c>
      <c r="C444" t="s">
        <v>881</v>
      </c>
      <c r="D444" s="64">
        <v>-7414.61</v>
      </c>
      <c r="E444" s="64">
        <v>0</v>
      </c>
      <c r="F444" s="64">
        <v>15778.04</v>
      </c>
      <c r="G444" s="64">
        <v>-23192.65</v>
      </c>
    </row>
    <row r="445" spans="1:7" x14ac:dyDescent="0.25">
      <c r="A445" t="s">
        <v>1392</v>
      </c>
      <c r="B445" t="s">
        <v>1393</v>
      </c>
      <c r="C445" t="s">
        <v>875</v>
      </c>
      <c r="D445" s="64">
        <v>901088.76</v>
      </c>
      <c r="E445" s="64">
        <v>0.06</v>
      </c>
      <c r="F445" s="64">
        <v>0</v>
      </c>
      <c r="G445" s="64">
        <v>901088.82</v>
      </c>
    </row>
    <row r="446" spans="1:7" x14ac:dyDescent="0.25">
      <c r="A446" t="s">
        <v>1394</v>
      </c>
      <c r="B446" t="s">
        <v>1385</v>
      </c>
      <c r="C446" t="s">
        <v>875</v>
      </c>
      <c r="D446" s="64">
        <v>901088.76</v>
      </c>
      <c r="E446" s="64">
        <v>0.06</v>
      </c>
      <c r="F446" s="64">
        <v>0</v>
      </c>
      <c r="G446" s="64">
        <v>901088.82</v>
      </c>
    </row>
    <row r="447" spans="1:7" x14ac:dyDescent="0.25">
      <c r="A447" t="s">
        <v>1395</v>
      </c>
      <c r="B447" t="s">
        <v>785</v>
      </c>
      <c r="C447" t="s">
        <v>875</v>
      </c>
      <c r="D447" s="64">
        <v>901088.76</v>
      </c>
      <c r="E447" s="64">
        <v>0.06</v>
      </c>
      <c r="F447" s="64">
        <v>0</v>
      </c>
      <c r="G447" s="64">
        <v>901088.82</v>
      </c>
    </row>
    <row r="448" spans="1:7" x14ac:dyDescent="0.25">
      <c r="A448" t="s">
        <v>1396</v>
      </c>
      <c r="B448" t="s">
        <v>207</v>
      </c>
      <c r="C448" t="s">
        <v>875</v>
      </c>
      <c r="D448" s="64">
        <v>901088.76</v>
      </c>
      <c r="E448" s="64">
        <v>0.06</v>
      </c>
      <c r="F448" s="64">
        <v>0</v>
      </c>
      <c r="G448" s="64">
        <v>901088.82</v>
      </c>
    </row>
    <row r="449" spans="1:7" x14ac:dyDescent="0.25">
      <c r="A449" t="s">
        <v>1397</v>
      </c>
      <c r="B449" t="s">
        <v>1398</v>
      </c>
      <c r="C449" t="s">
        <v>881</v>
      </c>
      <c r="D449" s="64">
        <v>0.76</v>
      </c>
      <c r="E449" s="64">
        <v>0.06</v>
      </c>
      <c r="F449" s="64">
        <v>0</v>
      </c>
      <c r="G449" s="64">
        <v>0.82</v>
      </c>
    </row>
    <row r="450" spans="1:7" x14ac:dyDescent="0.25">
      <c r="A450" t="s">
        <v>1982</v>
      </c>
      <c r="B450" t="s">
        <v>1983</v>
      </c>
      <c r="C450" t="s">
        <v>881</v>
      </c>
      <c r="D450" s="64">
        <v>901088</v>
      </c>
      <c r="E450" s="64">
        <v>0</v>
      </c>
      <c r="F450" s="64">
        <v>0</v>
      </c>
      <c r="G450" s="64">
        <v>901088</v>
      </c>
    </row>
    <row r="451" spans="1:7" x14ac:dyDescent="0.25">
      <c r="A451" t="s">
        <v>1399</v>
      </c>
      <c r="B451" t="s">
        <v>801</v>
      </c>
      <c r="C451" t="s">
        <v>875</v>
      </c>
      <c r="D451" s="64">
        <v>-52651305.5</v>
      </c>
      <c r="E451" s="64">
        <v>16276095.789999999</v>
      </c>
      <c r="F451" s="64">
        <v>3059589.69</v>
      </c>
      <c r="G451" s="64">
        <v>-39434799.399999999</v>
      </c>
    </row>
    <row r="452" spans="1:7" x14ac:dyDescent="0.25">
      <c r="A452" t="s">
        <v>1400</v>
      </c>
      <c r="B452" t="s">
        <v>209</v>
      </c>
      <c r="C452" t="s">
        <v>875</v>
      </c>
      <c r="D452" s="64">
        <v>-63104080.549999997</v>
      </c>
      <c r="E452" s="64">
        <v>3320482.94</v>
      </c>
      <c r="F452" s="64">
        <v>3059589.69</v>
      </c>
      <c r="G452" s="64">
        <v>-62843187.299999997</v>
      </c>
    </row>
    <row r="453" spans="1:7" x14ac:dyDescent="0.25">
      <c r="A453" t="s">
        <v>1401</v>
      </c>
      <c r="B453" t="s">
        <v>112</v>
      </c>
      <c r="C453" t="s">
        <v>875</v>
      </c>
      <c r="D453" s="64">
        <v>254297.57</v>
      </c>
      <c r="E453" s="64">
        <v>3320482.94</v>
      </c>
      <c r="F453" s="64">
        <v>3059589.69</v>
      </c>
      <c r="G453" s="64">
        <v>515190.82</v>
      </c>
    </row>
    <row r="454" spans="1:7" x14ac:dyDescent="0.25">
      <c r="A454" t="s">
        <v>1402</v>
      </c>
      <c r="B454" t="s">
        <v>805</v>
      </c>
      <c r="C454" t="s">
        <v>875</v>
      </c>
      <c r="D454" s="64">
        <v>-284301.82</v>
      </c>
      <c r="E454" s="64">
        <v>0</v>
      </c>
      <c r="F454" s="64">
        <v>12261.42</v>
      </c>
      <c r="G454" s="64">
        <v>-296563.24</v>
      </c>
    </row>
    <row r="455" spans="1:7" x14ac:dyDescent="0.25">
      <c r="A455" t="s">
        <v>1403</v>
      </c>
      <c r="B455" t="s">
        <v>211</v>
      </c>
      <c r="C455" t="s">
        <v>881</v>
      </c>
      <c r="D455" s="64">
        <v>-284301.82</v>
      </c>
      <c r="E455" s="64">
        <v>0</v>
      </c>
      <c r="F455" s="64">
        <v>12261.42</v>
      </c>
      <c r="G455" s="64">
        <v>-296563.24</v>
      </c>
    </row>
    <row r="456" spans="1:7" x14ac:dyDescent="0.25">
      <c r="A456" t="s">
        <v>1404</v>
      </c>
      <c r="B456" t="s">
        <v>668</v>
      </c>
      <c r="C456" t="s">
        <v>875</v>
      </c>
      <c r="D456" s="64">
        <v>0</v>
      </c>
      <c r="E456" s="64">
        <v>3037046.75</v>
      </c>
      <c r="F456" s="64">
        <v>3037046.75</v>
      </c>
      <c r="G456" s="64">
        <v>0</v>
      </c>
    </row>
    <row r="457" spans="1:7" x14ac:dyDescent="0.25">
      <c r="A457" t="s">
        <v>1405</v>
      </c>
      <c r="B457" t="s">
        <v>213</v>
      </c>
      <c r="C457" t="s">
        <v>881</v>
      </c>
      <c r="D457" s="64">
        <v>0</v>
      </c>
      <c r="E457" s="64">
        <v>3037046.75</v>
      </c>
      <c r="F457" s="64">
        <v>3037046.75</v>
      </c>
      <c r="G457" s="64">
        <v>0</v>
      </c>
    </row>
    <row r="458" spans="1:7" x14ac:dyDescent="0.25">
      <c r="A458" t="s">
        <v>1406</v>
      </c>
      <c r="B458" t="s">
        <v>811</v>
      </c>
      <c r="C458" t="s">
        <v>875</v>
      </c>
      <c r="D458" s="64">
        <v>1702582.14</v>
      </c>
      <c r="E458" s="64">
        <v>283436.19</v>
      </c>
      <c r="F458" s="64">
        <v>0</v>
      </c>
      <c r="G458" s="64">
        <v>1986018.33</v>
      </c>
    </row>
    <row r="459" spans="1:7" x14ac:dyDescent="0.25">
      <c r="A459" t="s">
        <v>1407</v>
      </c>
      <c r="B459" t="s">
        <v>171</v>
      </c>
      <c r="C459" t="s">
        <v>881</v>
      </c>
      <c r="D459" s="64">
        <v>1401490.39</v>
      </c>
      <c r="E459" s="64">
        <v>232946.07</v>
      </c>
      <c r="F459" s="64">
        <v>0</v>
      </c>
      <c r="G459" s="64">
        <v>1634436.46</v>
      </c>
    </row>
    <row r="460" spans="1:7" x14ac:dyDescent="0.25">
      <c r="A460" t="s">
        <v>1408</v>
      </c>
      <c r="B460" t="s">
        <v>170</v>
      </c>
      <c r="C460" t="s">
        <v>881</v>
      </c>
      <c r="D460" s="64">
        <v>301091.75</v>
      </c>
      <c r="E460" s="64">
        <v>50490.12</v>
      </c>
      <c r="F460" s="64">
        <v>0</v>
      </c>
      <c r="G460" s="64">
        <v>351581.87</v>
      </c>
    </row>
    <row r="461" spans="1:7" x14ac:dyDescent="0.25">
      <c r="A461" t="s">
        <v>1409</v>
      </c>
      <c r="B461" t="s">
        <v>277</v>
      </c>
      <c r="C461" t="s">
        <v>875</v>
      </c>
      <c r="D461" s="64">
        <v>-1163982.75</v>
      </c>
      <c r="E461" s="64">
        <v>0</v>
      </c>
      <c r="F461" s="64">
        <v>10281.52</v>
      </c>
      <c r="G461" s="64">
        <v>-1174264.27</v>
      </c>
    </row>
    <row r="462" spans="1:7" x14ac:dyDescent="0.25">
      <c r="A462" t="s">
        <v>1410</v>
      </c>
      <c r="B462" t="s">
        <v>210</v>
      </c>
      <c r="C462" t="s">
        <v>875</v>
      </c>
      <c r="D462" s="64">
        <v>-1163982.75</v>
      </c>
      <c r="E462" s="64">
        <v>0</v>
      </c>
      <c r="F462" s="64">
        <v>10281.52</v>
      </c>
      <c r="G462" s="64">
        <v>-1174264.27</v>
      </c>
    </row>
    <row r="463" spans="1:7" x14ac:dyDescent="0.25">
      <c r="A463" t="s">
        <v>1411</v>
      </c>
      <c r="B463" t="s">
        <v>212</v>
      </c>
      <c r="C463" t="s">
        <v>881</v>
      </c>
      <c r="D463" s="64">
        <v>-1163157.6599999999</v>
      </c>
      <c r="E463" s="64">
        <v>0</v>
      </c>
      <c r="F463" s="64">
        <v>10281.52</v>
      </c>
      <c r="G463" s="64">
        <v>-1173439.18</v>
      </c>
    </row>
    <row r="464" spans="1:7" x14ac:dyDescent="0.25">
      <c r="A464" t="s">
        <v>1412</v>
      </c>
      <c r="B464" t="s">
        <v>1413</v>
      </c>
      <c r="C464" t="s">
        <v>881</v>
      </c>
      <c r="D464" s="64">
        <v>-189.9</v>
      </c>
      <c r="E464" s="64">
        <v>0</v>
      </c>
      <c r="F464" s="64">
        <v>0</v>
      </c>
      <c r="G464" s="64">
        <v>-189.9</v>
      </c>
    </row>
    <row r="465" spans="1:7" x14ac:dyDescent="0.25">
      <c r="A465" t="s">
        <v>1414</v>
      </c>
      <c r="B465" t="s">
        <v>839</v>
      </c>
      <c r="C465" t="s">
        <v>881</v>
      </c>
      <c r="D465" s="64">
        <v>-214.38</v>
      </c>
      <c r="E465" s="64">
        <v>0</v>
      </c>
      <c r="F465" s="64">
        <v>0</v>
      </c>
      <c r="G465" s="64">
        <v>-214.38</v>
      </c>
    </row>
    <row r="466" spans="1:7" x14ac:dyDescent="0.25">
      <c r="A466" t="s">
        <v>1984</v>
      </c>
      <c r="B466" t="s">
        <v>1985</v>
      </c>
      <c r="C466" t="s">
        <v>881</v>
      </c>
      <c r="D466" s="64">
        <v>-420.81</v>
      </c>
      <c r="E466" s="64">
        <v>0</v>
      </c>
      <c r="F466" s="64">
        <v>0</v>
      </c>
      <c r="G466" s="64">
        <v>-420.81</v>
      </c>
    </row>
    <row r="467" spans="1:7" x14ac:dyDescent="0.25">
      <c r="A467" t="s">
        <v>1415</v>
      </c>
      <c r="B467" t="s">
        <v>1385</v>
      </c>
      <c r="C467" t="s">
        <v>875</v>
      </c>
      <c r="D467" s="64">
        <v>-63358378.119999997</v>
      </c>
      <c r="E467" s="64">
        <v>0</v>
      </c>
      <c r="F467" s="64">
        <v>0</v>
      </c>
      <c r="G467" s="64">
        <v>-63358378.119999997</v>
      </c>
    </row>
    <row r="468" spans="1:7" x14ac:dyDescent="0.25">
      <c r="A468" t="s">
        <v>1416</v>
      </c>
      <c r="B468" t="s">
        <v>277</v>
      </c>
      <c r="C468" t="s">
        <v>875</v>
      </c>
      <c r="D468" s="64">
        <v>-63358378.119999997</v>
      </c>
      <c r="E468" s="64">
        <v>0</v>
      </c>
      <c r="F468" s="64">
        <v>0</v>
      </c>
      <c r="G468" s="64">
        <v>-63358378.119999997</v>
      </c>
    </row>
    <row r="469" spans="1:7" x14ac:dyDescent="0.25">
      <c r="A469" t="s">
        <v>1417</v>
      </c>
      <c r="B469" t="s">
        <v>214</v>
      </c>
      <c r="C469" t="s">
        <v>875</v>
      </c>
      <c r="D469" s="64">
        <v>-63358378.119999997</v>
      </c>
      <c r="E469" s="64">
        <v>0</v>
      </c>
      <c r="F469" s="64">
        <v>0</v>
      </c>
      <c r="G469" s="64">
        <v>-63358378.119999997</v>
      </c>
    </row>
    <row r="470" spans="1:7" x14ac:dyDescent="0.25">
      <c r="A470" t="s">
        <v>1418</v>
      </c>
      <c r="B470" t="s">
        <v>99</v>
      </c>
      <c r="C470" t="s">
        <v>881</v>
      </c>
      <c r="D470" s="64">
        <v>-44906197.359999999</v>
      </c>
      <c r="E470" s="64">
        <v>0</v>
      </c>
      <c r="F470" s="64">
        <v>0</v>
      </c>
      <c r="G470" s="64">
        <v>-44906197.359999999</v>
      </c>
    </row>
    <row r="471" spans="1:7" x14ac:dyDescent="0.25">
      <c r="A471" t="s">
        <v>1419</v>
      </c>
      <c r="B471" t="s">
        <v>103</v>
      </c>
      <c r="C471" t="s">
        <v>881</v>
      </c>
      <c r="D471" s="64">
        <v>-18452180.760000002</v>
      </c>
      <c r="E471" s="64">
        <v>0</v>
      </c>
      <c r="F471" s="64">
        <v>0</v>
      </c>
      <c r="G471" s="64">
        <v>-18452180.760000002</v>
      </c>
    </row>
    <row r="472" spans="1:7" x14ac:dyDescent="0.25">
      <c r="A472" t="s">
        <v>1420</v>
      </c>
      <c r="B472" t="s">
        <v>215</v>
      </c>
      <c r="C472" t="s">
        <v>875</v>
      </c>
      <c r="D472" s="64">
        <v>10452775.050000001</v>
      </c>
      <c r="E472" s="64">
        <v>12955612.85</v>
      </c>
      <c r="F472" s="64">
        <v>0</v>
      </c>
      <c r="G472" s="64">
        <v>23408387.899999999</v>
      </c>
    </row>
    <row r="473" spans="1:7" x14ac:dyDescent="0.25">
      <c r="A473" t="s">
        <v>1421</v>
      </c>
      <c r="B473" t="s">
        <v>112</v>
      </c>
      <c r="C473" t="s">
        <v>875</v>
      </c>
      <c r="D473" s="64">
        <v>6839495.5300000003</v>
      </c>
      <c r="E473" s="64">
        <v>7826021.8200000003</v>
      </c>
      <c r="F473" s="64">
        <v>0</v>
      </c>
      <c r="G473" s="64">
        <v>14665517.35</v>
      </c>
    </row>
    <row r="474" spans="1:7" x14ac:dyDescent="0.25">
      <c r="A474" t="s">
        <v>1422</v>
      </c>
      <c r="B474" t="s">
        <v>831</v>
      </c>
      <c r="C474" t="s">
        <v>875</v>
      </c>
      <c r="D474" s="64">
        <v>22490.5</v>
      </c>
      <c r="E474" s="64">
        <v>0</v>
      </c>
      <c r="F474" s="64">
        <v>0</v>
      </c>
      <c r="G474" s="64">
        <v>22490.5</v>
      </c>
    </row>
    <row r="475" spans="1:7" x14ac:dyDescent="0.25">
      <c r="A475" t="s">
        <v>1423</v>
      </c>
      <c r="B475" t="s">
        <v>833</v>
      </c>
      <c r="C475" t="s">
        <v>881</v>
      </c>
      <c r="D475" s="64">
        <v>22490.5</v>
      </c>
      <c r="E475" s="64">
        <v>0</v>
      </c>
      <c r="F475" s="64">
        <v>0</v>
      </c>
      <c r="G475" s="64">
        <v>22490.5</v>
      </c>
    </row>
    <row r="476" spans="1:7" x14ac:dyDescent="0.25">
      <c r="A476" t="s">
        <v>1424</v>
      </c>
      <c r="B476" t="s">
        <v>668</v>
      </c>
      <c r="C476" t="s">
        <v>875</v>
      </c>
      <c r="D476" s="64">
        <v>6815639.79</v>
      </c>
      <c r="E476" s="64">
        <v>7825933.4900000002</v>
      </c>
      <c r="F476" s="64">
        <v>0</v>
      </c>
      <c r="G476" s="64">
        <v>14641573.279999999</v>
      </c>
    </row>
    <row r="477" spans="1:7" x14ac:dyDescent="0.25">
      <c r="A477" t="s">
        <v>1425</v>
      </c>
      <c r="B477" t="s">
        <v>169</v>
      </c>
      <c r="C477" t="s">
        <v>881</v>
      </c>
      <c r="D477" s="64">
        <v>6815639.79</v>
      </c>
      <c r="E477" s="64">
        <v>7825933.4900000002</v>
      </c>
      <c r="F477" s="64">
        <v>0</v>
      </c>
      <c r="G477" s="64">
        <v>14641573.279999999</v>
      </c>
    </row>
    <row r="478" spans="1:7" x14ac:dyDescent="0.25">
      <c r="A478" t="s">
        <v>1428</v>
      </c>
      <c r="B478" t="s">
        <v>216</v>
      </c>
      <c r="C478" t="s">
        <v>875</v>
      </c>
      <c r="D478" s="64">
        <v>1365.24</v>
      </c>
      <c r="E478" s="64">
        <v>88.33</v>
      </c>
      <c r="F478" s="64">
        <v>0</v>
      </c>
      <c r="G478" s="64">
        <v>1453.57</v>
      </c>
    </row>
    <row r="479" spans="1:7" x14ac:dyDescent="0.25">
      <c r="A479" t="s">
        <v>1429</v>
      </c>
      <c r="B479" t="s">
        <v>216</v>
      </c>
      <c r="C479" t="s">
        <v>875</v>
      </c>
      <c r="D479" s="64">
        <v>1365.24</v>
      </c>
      <c r="E479" s="64">
        <v>88.33</v>
      </c>
      <c r="F479" s="64">
        <v>0</v>
      </c>
      <c r="G479" s="64">
        <v>1453.57</v>
      </c>
    </row>
    <row r="480" spans="1:7" x14ac:dyDescent="0.25">
      <c r="A480" t="s">
        <v>1986</v>
      </c>
      <c r="B480" t="s">
        <v>1987</v>
      </c>
      <c r="C480" t="s">
        <v>881</v>
      </c>
      <c r="D480" s="64">
        <v>15.26</v>
      </c>
      <c r="E480" s="64">
        <v>14.88</v>
      </c>
      <c r="F480" s="64">
        <v>0</v>
      </c>
      <c r="G480" s="64">
        <v>30.14</v>
      </c>
    </row>
    <row r="481" spans="1:7" x14ac:dyDescent="0.25">
      <c r="A481" t="s">
        <v>1988</v>
      </c>
      <c r="B481" t="s">
        <v>1989</v>
      </c>
      <c r="C481" t="s">
        <v>881</v>
      </c>
      <c r="D481" s="64">
        <v>8.59</v>
      </c>
      <c r="E481" s="64">
        <v>1</v>
      </c>
      <c r="F481" s="64">
        <v>0</v>
      </c>
      <c r="G481" s="64">
        <v>9.59</v>
      </c>
    </row>
    <row r="482" spans="1:7" x14ac:dyDescent="0.25">
      <c r="A482" t="s">
        <v>1430</v>
      </c>
      <c r="B482" t="s">
        <v>839</v>
      </c>
      <c r="C482" t="s">
        <v>881</v>
      </c>
      <c r="D482" s="64">
        <v>123.08</v>
      </c>
      <c r="E482" s="64">
        <v>56.82</v>
      </c>
      <c r="F482" s="64">
        <v>0</v>
      </c>
      <c r="G482" s="64">
        <v>179.9</v>
      </c>
    </row>
    <row r="483" spans="1:7" x14ac:dyDescent="0.25">
      <c r="A483" t="s">
        <v>1431</v>
      </c>
      <c r="B483" t="s">
        <v>1432</v>
      </c>
      <c r="C483" t="s">
        <v>881</v>
      </c>
      <c r="D483" s="64">
        <v>1218.31</v>
      </c>
      <c r="E483" s="64">
        <v>15.63</v>
      </c>
      <c r="F483" s="64">
        <v>0</v>
      </c>
      <c r="G483" s="64">
        <v>1233.94</v>
      </c>
    </row>
    <row r="484" spans="1:7" x14ac:dyDescent="0.25">
      <c r="A484" t="s">
        <v>1433</v>
      </c>
      <c r="B484" t="s">
        <v>1385</v>
      </c>
      <c r="C484" t="s">
        <v>875</v>
      </c>
      <c r="D484" s="64">
        <v>3613279.52</v>
      </c>
      <c r="E484" s="64">
        <v>5129591.03</v>
      </c>
      <c r="F484" s="64">
        <v>0</v>
      </c>
      <c r="G484" s="64">
        <v>8742870.5500000007</v>
      </c>
    </row>
    <row r="485" spans="1:7" x14ac:dyDescent="0.25">
      <c r="A485" t="s">
        <v>1434</v>
      </c>
      <c r="B485" t="s">
        <v>216</v>
      </c>
      <c r="C485" t="s">
        <v>875</v>
      </c>
      <c r="D485" s="64">
        <v>3613279.52</v>
      </c>
      <c r="E485" s="64">
        <v>5129591.03</v>
      </c>
      <c r="F485" s="64">
        <v>0</v>
      </c>
      <c r="G485" s="64">
        <v>8742870.5500000007</v>
      </c>
    </row>
    <row r="486" spans="1:7" x14ac:dyDescent="0.25">
      <c r="A486" t="s">
        <v>1435</v>
      </c>
      <c r="B486" t="s">
        <v>217</v>
      </c>
      <c r="C486" t="s">
        <v>875</v>
      </c>
      <c r="D486" s="64">
        <v>3613279.52</v>
      </c>
      <c r="E486" s="64">
        <v>5129591.03</v>
      </c>
      <c r="F486" s="64">
        <v>0</v>
      </c>
      <c r="G486" s="64">
        <v>8742870.5500000007</v>
      </c>
    </row>
    <row r="487" spans="1:7" x14ac:dyDescent="0.25">
      <c r="A487" t="s">
        <v>1990</v>
      </c>
      <c r="B487" t="s">
        <v>99</v>
      </c>
      <c r="C487" t="s">
        <v>881</v>
      </c>
      <c r="D487" s="64">
        <v>0</v>
      </c>
      <c r="E487" s="64">
        <v>98492.76</v>
      </c>
      <c r="F487" s="64">
        <v>0</v>
      </c>
      <c r="G487" s="64">
        <v>98492.76</v>
      </c>
    </row>
    <row r="488" spans="1:7" x14ac:dyDescent="0.25">
      <c r="A488" t="s">
        <v>1436</v>
      </c>
      <c r="B488" t="s">
        <v>103</v>
      </c>
      <c r="C488" t="s">
        <v>881</v>
      </c>
      <c r="D488" s="64">
        <v>3613279.52</v>
      </c>
      <c r="E488" s="64">
        <v>5031098.2699999996</v>
      </c>
      <c r="F488" s="64">
        <v>0</v>
      </c>
      <c r="G488" s="64">
        <v>8644377.7899999991</v>
      </c>
    </row>
    <row r="489" spans="1:7" x14ac:dyDescent="0.25">
      <c r="A489" t="s">
        <v>1437</v>
      </c>
      <c r="B489" t="s">
        <v>846</v>
      </c>
      <c r="C489" t="s">
        <v>875</v>
      </c>
      <c r="D489" s="64">
        <v>-4322466.01</v>
      </c>
      <c r="E489" s="64">
        <v>0</v>
      </c>
      <c r="F489" s="64">
        <v>9635420.3100000005</v>
      </c>
      <c r="G489" s="64">
        <v>-13957886.32</v>
      </c>
    </row>
    <row r="490" spans="1:7" x14ac:dyDescent="0.25">
      <c r="A490" t="s">
        <v>1438</v>
      </c>
      <c r="B490" t="s">
        <v>848</v>
      </c>
      <c r="C490" t="s">
        <v>875</v>
      </c>
      <c r="D490" s="64">
        <v>2493173.7799999998</v>
      </c>
      <c r="E490" s="64">
        <v>0</v>
      </c>
      <c r="F490" s="64">
        <v>1809486.82</v>
      </c>
      <c r="G490" s="64">
        <v>683686.96</v>
      </c>
    </row>
    <row r="491" spans="1:7" x14ac:dyDescent="0.25">
      <c r="A491" t="s">
        <v>1439</v>
      </c>
      <c r="B491" t="s">
        <v>848</v>
      </c>
      <c r="C491" t="s">
        <v>875</v>
      </c>
      <c r="D491" s="64">
        <v>2493173.7799999998</v>
      </c>
      <c r="E491" s="64">
        <v>0</v>
      </c>
      <c r="F491" s="64">
        <v>1809486.82</v>
      </c>
      <c r="G491" s="64">
        <v>683686.96</v>
      </c>
    </row>
    <row r="492" spans="1:7" x14ac:dyDescent="0.25">
      <c r="A492" t="s">
        <v>1440</v>
      </c>
      <c r="B492" t="s">
        <v>1385</v>
      </c>
      <c r="C492" t="s">
        <v>875</v>
      </c>
      <c r="D492" s="64">
        <v>2493173.7799999998</v>
      </c>
      <c r="E492" s="64">
        <v>0</v>
      </c>
      <c r="F492" s="64">
        <v>1809486.82</v>
      </c>
      <c r="G492" s="64">
        <v>683686.96</v>
      </c>
    </row>
    <row r="493" spans="1:7" x14ac:dyDescent="0.25">
      <c r="A493" t="s">
        <v>1441</v>
      </c>
      <c r="B493" t="s">
        <v>852</v>
      </c>
      <c r="C493" t="s">
        <v>875</v>
      </c>
      <c r="D493" s="64">
        <v>665251.88</v>
      </c>
      <c r="E493" s="64">
        <v>0</v>
      </c>
      <c r="F493" s="64">
        <v>477922.98</v>
      </c>
      <c r="G493" s="64">
        <v>187328.9</v>
      </c>
    </row>
    <row r="494" spans="1:7" x14ac:dyDescent="0.25">
      <c r="A494" t="s">
        <v>1442</v>
      </c>
      <c r="B494" t="s">
        <v>220</v>
      </c>
      <c r="C494" t="s">
        <v>881</v>
      </c>
      <c r="D494" s="64">
        <v>665251.88</v>
      </c>
      <c r="E494" s="64">
        <v>0</v>
      </c>
      <c r="F494" s="64">
        <v>477922.98</v>
      </c>
      <c r="G494" s="64">
        <v>187328.9</v>
      </c>
    </row>
    <row r="495" spans="1:7" x14ac:dyDescent="0.25">
      <c r="A495" t="s">
        <v>1443</v>
      </c>
      <c r="B495" t="s">
        <v>855</v>
      </c>
      <c r="C495" t="s">
        <v>875</v>
      </c>
      <c r="D495" s="64">
        <v>1827921.9</v>
      </c>
      <c r="E495" s="64">
        <v>0</v>
      </c>
      <c r="F495" s="64">
        <v>1331563.8400000001</v>
      </c>
      <c r="G495" s="64">
        <v>496358.06</v>
      </c>
    </row>
    <row r="496" spans="1:7" x14ac:dyDescent="0.25">
      <c r="A496" t="s">
        <v>1444</v>
      </c>
      <c r="B496" t="s">
        <v>221</v>
      </c>
      <c r="C496" t="s">
        <v>881</v>
      </c>
      <c r="D496" s="64">
        <v>1827921.9</v>
      </c>
      <c r="E496" s="64">
        <v>0</v>
      </c>
      <c r="F496" s="64">
        <v>1331563.8400000001</v>
      </c>
      <c r="G496" s="64">
        <v>496358.06</v>
      </c>
    </row>
    <row r="497" spans="1:7" x14ac:dyDescent="0.25">
      <c r="A497" t="s">
        <v>1445</v>
      </c>
      <c r="B497" t="s">
        <v>858</v>
      </c>
      <c r="C497" t="s">
        <v>875</v>
      </c>
      <c r="D497" s="64">
        <v>-6815639.79</v>
      </c>
      <c r="E497" s="64">
        <v>0</v>
      </c>
      <c r="F497" s="64">
        <v>7825933.4900000002</v>
      </c>
      <c r="G497" s="64">
        <v>-14641573.279999999</v>
      </c>
    </row>
    <row r="498" spans="1:7" x14ac:dyDescent="0.25">
      <c r="A498" t="s">
        <v>1446</v>
      </c>
      <c r="B498" t="s">
        <v>858</v>
      </c>
      <c r="C498" t="s">
        <v>875</v>
      </c>
      <c r="D498" s="64">
        <v>-6815639.79</v>
      </c>
      <c r="E498" s="64">
        <v>0</v>
      </c>
      <c r="F498" s="64">
        <v>7825933.4900000002</v>
      </c>
      <c r="G498" s="64">
        <v>-14641573.279999999</v>
      </c>
    </row>
    <row r="499" spans="1:7" x14ac:dyDescent="0.25">
      <c r="A499" t="s">
        <v>1447</v>
      </c>
      <c r="B499" t="s">
        <v>1385</v>
      </c>
      <c r="C499" t="s">
        <v>875</v>
      </c>
      <c r="D499" s="64">
        <v>-6815639.79</v>
      </c>
      <c r="E499" s="64">
        <v>0</v>
      </c>
      <c r="F499" s="64">
        <v>7825933.4900000002</v>
      </c>
      <c r="G499" s="64">
        <v>-14641573.279999999</v>
      </c>
    </row>
    <row r="500" spans="1:7" x14ac:dyDescent="0.25">
      <c r="A500" t="s">
        <v>1448</v>
      </c>
      <c r="B500" t="s">
        <v>222</v>
      </c>
      <c r="C500" t="s">
        <v>875</v>
      </c>
      <c r="D500" s="64">
        <v>-6815639.79</v>
      </c>
      <c r="E500" s="64">
        <v>0</v>
      </c>
      <c r="F500" s="64">
        <v>7825933.4900000002</v>
      </c>
      <c r="G500" s="64">
        <v>-14641573.279999999</v>
      </c>
    </row>
    <row r="501" spans="1:7" x14ac:dyDescent="0.25">
      <c r="A501" t="s">
        <v>1449</v>
      </c>
      <c r="B501" t="s">
        <v>222</v>
      </c>
      <c r="C501" t="s">
        <v>875</v>
      </c>
      <c r="D501" s="64">
        <v>-6815639.79</v>
      </c>
      <c r="E501" s="64">
        <v>0</v>
      </c>
      <c r="F501" s="64">
        <v>7825933.4900000002</v>
      </c>
      <c r="G501" s="64">
        <v>-14641573.279999999</v>
      </c>
    </row>
    <row r="502" spans="1:7" x14ac:dyDescent="0.25">
      <c r="A502" t="s">
        <v>1450</v>
      </c>
      <c r="B502" t="s">
        <v>222</v>
      </c>
      <c r="C502" t="s">
        <v>881</v>
      </c>
      <c r="D502" s="64">
        <v>-6815639.79</v>
      </c>
      <c r="E502" s="64">
        <v>0</v>
      </c>
      <c r="F502" s="64">
        <v>7825933.4900000002</v>
      </c>
      <c r="G502" s="64">
        <v>-14641573.279999999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571"/>
  <sheetViews>
    <sheetView topLeftCell="A272" workbookViewId="0">
      <selection activeCell="A283" sqref="A283:C283"/>
    </sheetView>
  </sheetViews>
  <sheetFormatPr defaultRowHeight="15" x14ac:dyDescent="0.25"/>
  <cols>
    <col min="1" max="1" width="1.7109375" customWidth="1"/>
    <col min="2" max="2" width="9.85546875" customWidth="1"/>
    <col min="3" max="3" width="5.28515625" customWidth="1"/>
    <col min="4" max="4" width="3.42578125" customWidth="1"/>
    <col min="5" max="5" width="1.28515625" customWidth="1"/>
    <col min="6" max="6" width="1.7109375" customWidth="1"/>
    <col min="7" max="7" width="1.42578125" customWidth="1"/>
    <col min="8" max="12" width="1.28515625" customWidth="1"/>
    <col min="13" max="13" width="10.85546875" customWidth="1"/>
    <col min="14" max="14" width="17.42578125" customWidth="1"/>
    <col min="15" max="15" width="3.140625" customWidth="1"/>
    <col min="16" max="16" width="4.7109375" customWidth="1"/>
    <col min="17" max="17" width="10.7109375" customWidth="1"/>
    <col min="18" max="18" width="2" customWidth="1"/>
    <col min="19" max="19" width="1.28515625" customWidth="1"/>
    <col min="20" max="20" width="5.42578125" customWidth="1"/>
    <col min="21" max="21" width="6.28515625" customWidth="1"/>
    <col min="22" max="22" width="2.28515625" customWidth="1"/>
    <col min="23" max="23" width="1" customWidth="1"/>
    <col min="24" max="24" width="2.5703125" customWidth="1"/>
    <col min="25" max="25" width="1.7109375" customWidth="1"/>
    <col min="26" max="26" width="2" customWidth="1"/>
    <col min="27" max="27" width="1.28515625" customWidth="1"/>
    <col min="28" max="28" width="5.140625" customWidth="1"/>
    <col min="29" max="29" width="1" customWidth="1"/>
    <col min="30" max="30" width="2.7109375" customWidth="1"/>
    <col min="31" max="31" width="1.28515625" customWidth="1"/>
    <col min="32" max="32" width="2.28515625" customWidth="1"/>
    <col min="33" max="33" width="1" customWidth="1"/>
    <col min="34" max="34" width="1.5703125" customWidth="1"/>
    <col min="35" max="35" width="1.42578125" customWidth="1"/>
    <col min="36" max="36" width="1" customWidth="1"/>
    <col min="37" max="37" width="5.28515625" customWidth="1"/>
    <col min="38" max="38" width="6" customWidth="1"/>
    <col min="41" max="41" width="14.28515625" bestFit="1" customWidth="1"/>
  </cols>
  <sheetData>
    <row r="1" spans="1:38" ht="13.35" customHeight="1" x14ac:dyDescent="0.25">
      <c r="C1" s="316" t="s">
        <v>68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</row>
    <row r="2" spans="1:38" ht="11.1" customHeight="1" x14ac:dyDescent="0.25">
      <c r="C2" s="316" t="s">
        <v>69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O2" s="321" t="s">
        <v>280</v>
      </c>
      <c r="P2" s="321"/>
      <c r="Q2" s="321"/>
      <c r="R2" s="321"/>
      <c r="Z2" s="316" t="s">
        <v>70</v>
      </c>
      <c r="AA2" s="316"/>
      <c r="AB2" s="316"/>
      <c r="AD2" s="322"/>
      <c r="AE2" s="322"/>
      <c r="AF2" s="322"/>
      <c r="AG2" s="322"/>
      <c r="AI2" s="316" t="s">
        <v>71</v>
      </c>
      <c r="AJ2" s="316"/>
      <c r="AK2" s="316"/>
      <c r="AL2" s="1">
        <v>0</v>
      </c>
    </row>
    <row r="3" spans="1:38" ht="12.6" customHeight="1" x14ac:dyDescent="0.25"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V3" s="316" t="s">
        <v>72</v>
      </c>
      <c r="W3" s="316"/>
      <c r="X3" s="316"/>
      <c r="Y3" s="316"/>
      <c r="Z3" s="316"/>
      <c r="AB3" s="323">
        <v>42370</v>
      </c>
      <c r="AC3" s="323"/>
      <c r="AD3" s="323"/>
      <c r="AE3" s="323"/>
      <c r="AF3" s="323"/>
      <c r="AH3" s="324" t="s">
        <v>73</v>
      </c>
      <c r="AI3" s="324"/>
      <c r="AK3" s="325">
        <v>42735</v>
      </c>
      <c r="AL3" s="325"/>
    </row>
    <row r="4" spans="1:38" ht="11.85" customHeight="1" x14ac:dyDescent="0.25">
      <c r="C4" s="316" t="s">
        <v>1524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38" ht="14.1" customHeight="1" x14ac:dyDescent="0.25">
      <c r="B5" s="316" t="s">
        <v>74</v>
      </c>
      <c r="C5" s="316"/>
      <c r="D5" s="316"/>
      <c r="E5" s="316"/>
      <c r="F5" s="316"/>
      <c r="J5" s="316" t="s">
        <v>75</v>
      </c>
      <c r="K5" s="316"/>
      <c r="L5" s="316"/>
      <c r="M5" s="316"/>
      <c r="N5" s="316"/>
      <c r="O5" s="316"/>
      <c r="P5" s="318" t="s">
        <v>76</v>
      </c>
      <c r="Q5" s="318"/>
      <c r="R5" s="318"/>
      <c r="U5" s="318" t="s">
        <v>77</v>
      </c>
      <c r="V5" s="318"/>
      <c r="AA5" s="318" t="s">
        <v>78</v>
      </c>
      <c r="AB5" s="318"/>
      <c r="AC5" s="318"/>
      <c r="AD5" s="318"/>
      <c r="AJ5" s="318" t="s">
        <v>79</v>
      </c>
      <c r="AK5" s="318"/>
      <c r="AL5" s="318"/>
    </row>
    <row r="6" spans="1:38" ht="11.1" customHeight="1" x14ac:dyDescent="0.25">
      <c r="A6" s="313" t="s">
        <v>281</v>
      </c>
      <c r="B6" s="313"/>
      <c r="C6" s="313"/>
      <c r="H6" s="313" t="s">
        <v>80</v>
      </c>
      <c r="I6" s="313"/>
      <c r="J6" s="313"/>
      <c r="K6" s="313"/>
      <c r="L6" s="313"/>
      <c r="M6" s="313"/>
      <c r="N6" s="313"/>
      <c r="O6" s="313"/>
      <c r="P6" s="313"/>
      <c r="Q6" s="314">
        <v>585443349.27999997</v>
      </c>
      <c r="R6" s="314"/>
      <c r="T6" s="315">
        <v>319600150.06</v>
      </c>
      <c r="U6" s="315"/>
      <c r="V6" s="315"/>
      <c r="Y6" s="315">
        <v>329564206.11000001</v>
      </c>
      <c r="Z6" s="315"/>
      <c r="AA6" s="315"/>
      <c r="AB6" s="315"/>
      <c r="AC6" s="315"/>
      <c r="AD6" s="315"/>
      <c r="AF6" s="314">
        <v>575479293.23000002</v>
      </c>
      <c r="AG6" s="314"/>
      <c r="AH6" s="314"/>
      <c r="AI6" s="314"/>
      <c r="AJ6" s="314"/>
      <c r="AK6" s="314"/>
      <c r="AL6" s="314"/>
    </row>
    <row r="7" spans="1:38" ht="11.1" customHeight="1" x14ac:dyDescent="0.25">
      <c r="A7" s="313" t="s">
        <v>282</v>
      </c>
      <c r="B7" s="313"/>
      <c r="C7" s="313"/>
      <c r="H7" s="313" t="s">
        <v>81</v>
      </c>
      <c r="I7" s="313"/>
      <c r="J7" s="313"/>
      <c r="K7" s="313"/>
      <c r="L7" s="313"/>
      <c r="M7" s="313"/>
      <c r="N7" s="313"/>
      <c r="O7" s="313"/>
      <c r="P7" s="313"/>
      <c r="Q7" s="314">
        <v>14372201.810000001</v>
      </c>
      <c r="R7" s="314"/>
      <c r="T7" s="315">
        <v>224310724.69999999</v>
      </c>
      <c r="U7" s="315"/>
      <c r="V7" s="315"/>
      <c r="Y7" s="315">
        <v>219124355.41999999</v>
      </c>
      <c r="Z7" s="315"/>
      <c r="AA7" s="315"/>
      <c r="AB7" s="315"/>
      <c r="AC7" s="315"/>
      <c r="AD7" s="315"/>
      <c r="AF7" s="314">
        <v>19558571.09</v>
      </c>
      <c r="AG7" s="314"/>
      <c r="AH7" s="314"/>
      <c r="AI7" s="314"/>
      <c r="AJ7" s="314"/>
      <c r="AK7" s="314"/>
      <c r="AL7" s="314"/>
    </row>
    <row r="8" spans="1:38" ht="11.1" customHeight="1" x14ac:dyDescent="0.25">
      <c r="A8" s="313" t="s">
        <v>283</v>
      </c>
      <c r="B8" s="313"/>
      <c r="C8" s="313"/>
      <c r="H8" s="313" t="s">
        <v>284</v>
      </c>
      <c r="I8" s="313"/>
      <c r="J8" s="313"/>
      <c r="K8" s="313"/>
      <c r="L8" s="313"/>
      <c r="M8" s="313"/>
      <c r="N8" s="313"/>
      <c r="O8" s="313"/>
      <c r="P8" s="313"/>
      <c r="Q8" s="314">
        <v>869296.97</v>
      </c>
      <c r="R8" s="314"/>
      <c r="T8" s="315">
        <v>199230783.77000001</v>
      </c>
      <c r="U8" s="315"/>
      <c r="V8" s="315"/>
      <c r="Y8" s="315">
        <v>196785871.31</v>
      </c>
      <c r="Z8" s="315"/>
      <c r="AA8" s="315"/>
      <c r="AB8" s="315"/>
      <c r="AC8" s="315"/>
      <c r="AD8" s="315"/>
      <c r="AF8" s="314">
        <v>3314209.43</v>
      </c>
      <c r="AG8" s="314"/>
      <c r="AH8" s="314"/>
      <c r="AI8" s="314"/>
      <c r="AJ8" s="314"/>
      <c r="AK8" s="314"/>
      <c r="AL8" s="314"/>
    </row>
    <row r="9" spans="1:38" ht="11.1" customHeight="1" x14ac:dyDescent="0.25">
      <c r="A9" s="313" t="s">
        <v>285</v>
      </c>
      <c r="B9" s="313"/>
      <c r="C9" s="313"/>
      <c r="I9" s="313" t="s">
        <v>286</v>
      </c>
      <c r="J9" s="313"/>
      <c r="K9" s="313"/>
      <c r="L9" s="313"/>
      <c r="M9" s="313"/>
      <c r="N9" s="313"/>
      <c r="O9" s="313"/>
      <c r="P9" s="313"/>
      <c r="Q9" s="314">
        <v>2207.8200000000002</v>
      </c>
      <c r="R9" s="314"/>
      <c r="T9" s="315">
        <v>134914540.24000001</v>
      </c>
      <c r="U9" s="315"/>
      <c r="V9" s="315"/>
      <c r="Y9" s="315">
        <v>134907107.02000001</v>
      </c>
      <c r="Z9" s="315"/>
      <c r="AA9" s="315"/>
      <c r="AB9" s="315"/>
      <c r="AC9" s="315"/>
      <c r="AD9" s="315"/>
      <c r="AF9" s="314">
        <v>9641.0400000000009</v>
      </c>
      <c r="AG9" s="314"/>
      <c r="AH9" s="314"/>
      <c r="AI9" s="314"/>
      <c r="AJ9" s="314"/>
      <c r="AK9" s="314"/>
      <c r="AL9" s="314"/>
    </row>
    <row r="10" spans="1:38" ht="11.1" customHeight="1" x14ac:dyDescent="0.25">
      <c r="A10" s="313" t="s">
        <v>287</v>
      </c>
      <c r="B10" s="313"/>
      <c r="C10" s="313"/>
      <c r="J10" s="313" t="s">
        <v>82</v>
      </c>
      <c r="K10" s="313"/>
      <c r="L10" s="313"/>
      <c r="M10" s="313"/>
      <c r="N10" s="313"/>
      <c r="O10" s="313"/>
      <c r="P10" s="313"/>
      <c r="Q10" s="314">
        <v>2005.71</v>
      </c>
      <c r="R10" s="314"/>
      <c r="T10" s="315">
        <v>134904969.59</v>
      </c>
      <c r="U10" s="315"/>
      <c r="V10" s="315"/>
      <c r="Y10" s="315">
        <v>134897773.61000001</v>
      </c>
      <c r="Z10" s="315"/>
      <c r="AA10" s="315"/>
      <c r="AB10" s="315"/>
      <c r="AC10" s="315"/>
      <c r="AD10" s="315"/>
      <c r="AF10" s="314">
        <v>9201.69</v>
      </c>
      <c r="AG10" s="314"/>
      <c r="AH10" s="314"/>
      <c r="AI10" s="314"/>
      <c r="AJ10" s="314"/>
      <c r="AK10" s="314"/>
      <c r="AL10" s="314"/>
    </row>
    <row r="11" spans="1:38" ht="11.1" customHeight="1" x14ac:dyDescent="0.25">
      <c r="A11" s="316" t="s">
        <v>288</v>
      </c>
      <c r="B11" s="316"/>
      <c r="C11" s="316"/>
      <c r="M11" s="316" t="s">
        <v>83</v>
      </c>
      <c r="N11" s="316"/>
      <c r="O11" s="316"/>
      <c r="P11" s="316"/>
      <c r="Q11" s="310">
        <v>1474.17</v>
      </c>
      <c r="R11" s="310"/>
      <c r="T11" s="317">
        <v>13105.5</v>
      </c>
      <c r="U11" s="317"/>
      <c r="V11" s="317"/>
      <c r="Y11" s="317">
        <v>9919.35</v>
      </c>
      <c r="Z11" s="317"/>
      <c r="AA11" s="317"/>
      <c r="AB11" s="317"/>
      <c r="AC11" s="317"/>
      <c r="AD11" s="317"/>
      <c r="AF11" s="310">
        <v>4660.32</v>
      </c>
      <c r="AG11" s="310"/>
      <c r="AH11" s="310"/>
      <c r="AI11" s="310"/>
      <c r="AJ11" s="310"/>
      <c r="AK11" s="310"/>
      <c r="AL11" s="310"/>
    </row>
    <row r="12" spans="1:38" ht="11.1" customHeight="1" x14ac:dyDescent="0.25">
      <c r="A12" s="316" t="s">
        <v>289</v>
      </c>
      <c r="B12" s="316"/>
      <c r="C12" s="316"/>
      <c r="M12" s="316" t="s">
        <v>84</v>
      </c>
      <c r="N12" s="316"/>
      <c r="O12" s="316"/>
      <c r="P12" s="316"/>
      <c r="Q12" s="310">
        <v>531.54</v>
      </c>
      <c r="R12" s="310"/>
      <c r="T12" s="317">
        <v>134891864.09</v>
      </c>
      <c r="U12" s="317"/>
      <c r="V12" s="317"/>
      <c r="Y12" s="317">
        <v>134887854.25999999</v>
      </c>
      <c r="Z12" s="317"/>
      <c r="AA12" s="317"/>
      <c r="AB12" s="317"/>
      <c r="AC12" s="317"/>
      <c r="AD12" s="317"/>
      <c r="AF12" s="310">
        <v>4541.37</v>
      </c>
      <c r="AG12" s="310"/>
      <c r="AH12" s="310"/>
      <c r="AI12" s="310"/>
      <c r="AJ12" s="310"/>
      <c r="AK12" s="310"/>
      <c r="AL12" s="310"/>
    </row>
    <row r="13" spans="1:38" ht="11.1" customHeight="1" x14ac:dyDescent="0.25">
      <c r="A13" s="313" t="s">
        <v>290</v>
      </c>
      <c r="B13" s="313"/>
      <c r="C13" s="313"/>
      <c r="J13" s="313" t="s">
        <v>85</v>
      </c>
      <c r="K13" s="313"/>
      <c r="L13" s="313"/>
      <c r="M13" s="313"/>
      <c r="N13" s="313"/>
      <c r="O13" s="313"/>
      <c r="P13" s="313"/>
      <c r="Q13" s="314">
        <v>202.11</v>
      </c>
      <c r="R13" s="314"/>
      <c r="T13" s="315">
        <v>9570.65</v>
      </c>
      <c r="U13" s="315"/>
      <c r="V13" s="315"/>
      <c r="Y13" s="315">
        <v>9333.41</v>
      </c>
      <c r="Z13" s="315"/>
      <c r="AA13" s="315"/>
      <c r="AB13" s="315"/>
      <c r="AC13" s="315"/>
      <c r="AD13" s="315"/>
      <c r="AF13" s="314">
        <v>439.35</v>
      </c>
      <c r="AG13" s="314"/>
      <c r="AH13" s="314"/>
      <c r="AI13" s="314"/>
      <c r="AJ13" s="314"/>
      <c r="AK13" s="314"/>
      <c r="AL13" s="314"/>
    </row>
    <row r="14" spans="1:38" ht="11.1" customHeight="1" x14ac:dyDescent="0.25">
      <c r="A14" s="316" t="s">
        <v>291</v>
      </c>
      <c r="B14" s="316"/>
      <c r="C14" s="316"/>
      <c r="M14" s="316" t="s">
        <v>86</v>
      </c>
      <c r="N14" s="316"/>
      <c r="O14" s="316"/>
      <c r="P14" s="316"/>
      <c r="Q14" s="310">
        <v>202.11</v>
      </c>
      <c r="R14" s="310"/>
      <c r="T14" s="317">
        <v>9570.65</v>
      </c>
      <c r="U14" s="317"/>
      <c r="V14" s="317"/>
      <c r="Y14" s="317">
        <v>9333.41</v>
      </c>
      <c r="Z14" s="317"/>
      <c r="AA14" s="317"/>
      <c r="AB14" s="317"/>
      <c r="AC14" s="317"/>
      <c r="AD14" s="317"/>
      <c r="AF14" s="310">
        <v>439.35</v>
      </c>
      <c r="AG14" s="310"/>
      <c r="AH14" s="310"/>
      <c r="AI14" s="310"/>
      <c r="AJ14" s="310"/>
      <c r="AK14" s="310"/>
      <c r="AL14" s="310"/>
    </row>
    <row r="15" spans="1:38" ht="11.1" customHeight="1" x14ac:dyDescent="0.25">
      <c r="A15" s="313" t="s">
        <v>292</v>
      </c>
      <c r="B15" s="313"/>
      <c r="C15" s="313"/>
      <c r="I15" s="313" t="s">
        <v>293</v>
      </c>
      <c r="J15" s="313"/>
      <c r="K15" s="313"/>
      <c r="L15" s="313"/>
      <c r="M15" s="313"/>
      <c r="N15" s="313"/>
      <c r="O15" s="313"/>
      <c r="P15" s="313"/>
      <c r="Q15" s="314">
        <v>867089.15</v>
      </c>
      <c r="R15" s="314"/>
      <c r="T15" s="315">
        <v>64316243.530000001</v>
      </c>
      <c r="U15" s="315"/>
      <c r="V15" s="315"/>
      <c r="Y15" s="315">
        <v>61878764.289999999</v>
      </c>
      <c r="Z15" s="315"/>
      <c r="AA15" s="315"/>
      <c r="AB15" s="315"/>
      <c r="AC15" s="315"/>
      <c r="AD15" s="315"/>
      <c r="AF15" s="314">
        <v>3304568.39</v>
      </c>
      <c r="AG15" s="314"/>
      <c r="AH15" s="314"/>
      <c r="AI15" s="314"/>
      <c r="AJ15" s="314"/>
      <c r="AK15" s="314"/>
      <c r="AL15" s="314"/>
    </row>
    <row r="16" spans="1:38" ht="11.1" customHeight="1" x14ac:dyDescent="0.25">
      <c r="A16" s="316" t="s">
        <v>294</v>
      </c>
      <c r="B16" s="316"/>
      <c r="C16" s="316"/>
      <c r="M16" s="316" t="s">
        <v>87</v>
      </c>
      <c r="N16" s="316"/>
      <c r="O16" s="316"/>
      <c r="P16" s="316"/>
      <c r="Q16" s="310">
        <v>867089.15</v>
      </c>
      <c r="R16" s="310"/>
      <c r="T16" s="317">
        <v>64316243.530000001</v>
      </c>
      <c r="U16" s="317"/>
      <c r="V16" s="317"/>
      <c r="Y16" s="317">
        <v>61878764.289999999</v>
      </c>
      <c r="Z16" s="317"/>
      <c r="AA16" s="317"/>
      <c r="AB16" s="317"/>
      <c r="AC16" s="317"/>
      <c r="AD16" s="317"/>
      <c r="AF16" s="310">
        <v>3304568.39</v>
      </c>
      <c r="AG16" s="310"/>
      <c r="AH16" s="310"/>
      <c r="AI16" s="310"/>
      <c r="AJ16" s="310"/>
      <c r="AK16" s="310"/>
      <c r="AL16" s="310"/>
    </row>
    <row r="17" spans="1:38" ht="11.1" customHeight="1" x14ac:dyDescent="0.25">
      <c r="A17" s="313" t="s">
        <v>295</v>
      </c>
      <c r="B17" s="313"/>
      <c r="C17" s="313"/>
      <c r="H17" s="313" t="s">
        <v>296</v>
      </c>
      <c r="I17" s="313"/>
      <c r="J17" s="313"/>
      <c r="K17" s="313"/>
      <c r="L17" s="313"/>
      <c r="M17" s="313"/>
      <c r="N17" s="313"/>
      <c r="O17" s="313"/>
      <c r="P17" s="313"/>
      <c r="Q17" s="314">
        <v>5721933.4199999999</v>
      </c>
      <c r="R17" s="314"/>
      <c r="T17" s="315">
        <v>2304884.96</v>
      </c>
      <c r="U17" s="315"/>
      <c r="V17" s="315"/>
      <c r="Y17" s="315">
        <v>1124379.68</v>
      </c>
      <c r="Z17" s="315"/>
      <c r="AA17" s="315"/>
      <c r="AB17" s="315"/>
      <c r="AC17" s="315"/>
      <c r="AD17" s="315"/>
      <c r="AF17" s="314">
        <v>6902438.7000000002</v>
      </c>
      <c r="AG17" s="314"/>
      <c r="AH17" s="314"/>
      <c r="AI17" s="314"/>
      <c r="AJ17" s="314"/>
      <c r="AK17" s="314"/>
      <c r="AL17" s="314"/>
    </row>
    <row r="18" spans="1:38" ht="11.1" customHeight="1" x14ac:dyDescent="0.25">
      <c r="A18" s="313" t="s">
        <v>297</v>
      </c>
      <c r="B18" s="313"/>
      <c r="C18" s="313"/>
      <c r="I18" s="313" t="s">
        <v>298</v>
      </c>
      <c r="J18" s="313"/>
      <c r="K18" s="313"/>
      <c r="L18" s="313"/>
      <c r="M18" s="313"/>
      <c r="N18" s="313"/>
      <c r="O18" s="313"/>
      <c r="P18" s="313"/>
      <c r="Q18" s="314">
        <v>5721933.4199999999</v>
      </c>
      <c r="R18" s="314"/>
      <c r="T18" s="315">
        <v>2304884.96</v>
      </c>
      <c r="U18" s="315"/>
      <c r="V18" s="315"/>
      <c r="Y18" s="315">
        <v>1124379.68</v>
      </c>
      <c r="Z18" s="315"/>
      <c r="AA18" s="315"/>
      <c r="AB18" s="315"/>
      <c r="AC18" s="315"/>
      <c r="AD18" s="315"/>
      <c r="AF18" s="314">
        <v>6902438.7000000002</v>
      </c>
      <c r="AG18" s="314"/>
      <c r="AH18" s="314"/>
      <c r="AI18" s="314"/>
      <c r="AJ18" s="314"/>
      <c r="AK18" s="314"/>
      <c r="AL18" s="314"/>
    </row>
    <row r="19" spans="1:38" ht="11.1" customHeight="1" x14ac:dyDescent="0.25">
      <c r="A19" s="313" t="s">
        <v>299</v>
      </c>
      <c r="B19" s="313"/>
      <c r="C19" s="313"/>
      <c r="J19" s="313" t="s">
        <v>137</v>
      </c>
      <c r="K19" s="313"/>
      <c r="L19" s="313"/>
      <c r="M19" s="313"/>
      <c r="N19" s="313"/>
      <c r="O19" s="313"/>
      <c r="P19" s="313"/>
      <c r="Q19" s="314">
        <v>4941836.33</v>
      </c>
      <c r="R19" s="314"/>
      <c r="T19" s="315">
        <v>2210290.59</v>
      </c>
      <c r="U19" s="315"/>
      <c r="V19" s="315"/>
      <c r="Y19" s="315">
        <v>1076990.05</v>
      </c>
      <c r="Z19" s="315"/>
      <c r="AA19" s="315"/>
      <c r="AB19" s="315"/>
      <c r="AC19" s="315"/>
      <c r="AD19" s="315"/>
      <c r="AF19" s="314">
        <v>6075136.8700000001</v>
      </c>
      <c r="AG19" s="314"/>
      <c r="AH19" s="314"/>
      <c r="AI19" s="314"/>
      <c r="AJ19" s="314"/>
      <c r="AK19" s="314"/>
      <c r="AL19" s="314"/>
    </row>
    <row r="20" spans="1:38" ht="11.1" customHeight="1" x14ac:dyDescent="0.25">
      <c r="A20" s="316" t="s">
        <v>300</v>
      </c>
      <c r="B20" s="316"/>
      <c r="C20" s="316"/>
      <c r="M20" s="316" t="s">
        <v>96</v>
      </c>
      <c r="N20" s="316"/>
      <c r="O20" s="316"/>
      <c r="P20" s="316"/>
      <c r="Q20" s="310">
        <v>4676620.41</v>
      </c>
      <c r="R20" s="310"/>
      <c r="T20" s="317">
        <v>2210290.59</v>
      </c>
      <c r="U20" s="317"/>
      <c r="V20" s="317"/>
      <c r="Y20" s="317">
        <v>1076990.05</v>
      </c>
      <c r="Z20" s="317"/>
      <c r="AA20" s="317"/>
      <c r="AB20" s="317"/>
      <c r="AC20" s="317"/>
      <c r="AD20" s="317"/>
      <c r="AF20" s="310">
        <v>5809920.9500000002</v>
      </c>
      <c r="AG20" s="310"/>
      <c r="AH20" s="310"/>
      <c r="AI20" s="310"/>
      <c r="AJ20" s="310"/>
      <c r="AK20" s="310"/>
      <c r="AL20" s="310"/>
    </row>
    <row r="21" spans="1:38" ht="11.1" customHeight="1" x14ac:dyDescent="0.25">
      <c r="A21" s="316" t="s">
        <v>301</v>
      </c>
      <c r="B21" s="316"/>
      <c r="C21" s="316"/>
      <c r="M21" s="316" t="s">
        <v>97</v>
      </c>
      <c r="N21" s="316"/>
      <c r="O21" s="316"/>
      <c r="P21" s="316"/>
      <c r="Q21" s="310">
        <v>265215.92</v>
      </c>
      <c r="R21" s="310"/>
      <c r="T21" s="317">
        <v>0</v>
      </c>
      <c r="U21" s="317"/>
      <c r="V21" s="317"/>
      <c r="Y21" s="317">
        <v>0</v>
      </c>
      <c r="Z21" s="317"/>
      <c r="AA21" s="317"/>
      <c r="AB21" s="317"/>
      <c r="AC21" s="317"/>
      <c r="AD21" s="317"/>
      <c r="AF21" s="310">
        <v>265215.92</v>
      </c>
      <c r="AG21" s="310"/>
      <c r="AH21" s="310"/>
      <c r="AI21" s="310"/>
      <c r="AJ21" s="310"/>
      <c r="AK21" s="310"/>
      <c r="AL21" s="310"/>
    </row>
    <row r="22" spans="1:38" ht="11.1" customHeight="1" x14ac:dyDescent="0.25">
      <c r="A22" s="313" t="s">
        <v>302</v>
      </c>
      <c r="B22" s="313"/>
      <c r="C22" s="313"/>
      <c r="J22" s="313" t="s">
        <v>303</v>
      </c>
      <c r="K22" s="313"/>
      <c r="L22" s="313"/>
      <c r="M22" s="313"/>
      <c r="N22" s="313"/>
      <c r="O22" s="313"/>
      <c r="P22" s="313"/>
      <c r="Q22" s="314">
        <v>113450.29</v>
      </c>
      <c r="R22" s="314"/>
      <c r="T22" s="315">
        <v>0</v>
      </c>
      <c r="U22" s="315"/>
      <c r="V22" s="315"/>
      <c r="Y22" s="315">
        <v>0</v>
      </c>
      <c r="Z22" s="315"/>
      <c r="AA22" s="315"/>
      <c r="AB22" s="315"/>
      <c r="AC22" s="315"/>
      <c r="AD22" s="315"/>
      <c r="AF22" s="314">
        <v>113450.29</v>
      </c>
      <c r="AG22" s="314"/>
      <c r="AH22" s="314"/>
      <c r="AI22" s="314"/>
      <c r="AJ22" s="314"/>
      <c r="AK22" s="314"/>
      <c r="AL22" s="314"/>
    </row>
    <row r="23" spans="1:38" ht="11.1" customHeight="1" x14ac:dyDescent="0.25">
      <c r="A23" s="316" t="s">
        <v>304</v>
      </c>
      <c r="B23" s="316"/>
      <c r="C23" s="316"/>
      <c r="M23" s="316" t="s">
        <v>95</v>
      </c>
      <c r="N23" s="316"/>
      <c r="O23" s="316"/>
      <c r="P23" s="316"/>
      <c r="Q23" s="310">
        <v>113450.29</v>
      </c>
      <c r="R23" s="310"/>
      <c r="T23" s="317">
        <v>0</v>
      </c>
      <c r="U23" s="317"/>
      <c r="V23" s="317"/>
      <c r="Y23" s="317">
        <v>0</v>
      </c>
      <c r="Z23" s="317"/>
      <c r="AA23" s="317"/>
      <c r="AB23" s="317"/>
      <c r="AC23" s="317"/>
      <c r="AD23" s="317"/>
      <c r="AF23" s="310">
        <v>113450.29</v>
      </c>
      <c r="AG23" s="310"/>
      <c r="AH23" s="310"/>
      <c r="AI23" s="310"/>
      <c r="AJ23" s="310"/>
      <c r="AK23" s="310"/>
      <c r="AL23" s="310"/>
    </row>
    <row r="24" spans="1:38" ht="11.1" customHeight="1" x14ac:dyDescent="0.25">
      <c r="A24" s="313" t="s">
        <v>305</v>
      </c>
      <c r="B24" s="313"/>
      <c r="C24" s="313"/>
      <c r="J24" s="313" t="s">
        <v>306</v>
      </c>
      <c r="K24" s="313"/>
      <c r="L24" s="313"/>
      <c r="M24" s="313"/>
      <c r="N24" s="313"/>
      <c r="O24" s="313"/>
      <c r="P24" s="313"/>
      <c r="Q24" s="314">
        <v>666646.80000000005</v>
      </c>
      <c r="R24" s="314"/>
      <c r="T24" s="315">
        <v>94594.37</v>
      </c>
      <c r="U24" s="315"/>
      <c r="V24" s="315"/>
      <c r="Y24" s="315">
        <v>47389.63</v>
      </c>
      <c r="Z24" s="315"/>
      <c r="AA24" s="315"/>
      <c r="AB24" s="315"/>
      <c r="AC24" s="315"/>
      <c r="AD24" s="315"/>
      <c r="AF24" s="314">
        <v>713851.54</v>
      </c>
      <c r="AG24" s="314"/>
      <c r="AH24" s="314"/>
      <c r="AI24" s="314"/>
      <c r="AJ24" s="314"/>
      <c r="AK24" s="314"/>
      <c r="AL24" s="314"/>
    </row>
    <row r="25" spans="1:38" ht="11.1" customHeight="1" x14ac:dyDescent="0.25">
      <c r="A25" s="316" t="s">
        <v>307</v>
      </c>
      <c r="B25" s="316"/>
      <c r="C25" s="316"/>
      <c r="M25" s="316" t="s">
        <v>94</v>
      </c>
      <c r="N25" s="316"/>
      <c r="O25" s="316"/>
      <c r="P25" s="316"/>
      <c r="Q25" s="310">
        <v>662440.49</v>
      </c>
      <c r="R25" s="310"/>
      <c r="T25" s="317">
        <v>34325.22</v>
      </c>
      <c r="U25" s="317"/>
      <c r="V25" s="317"/>
      <c r="Y25" s="317">
        <v>0</v>
      </c>
      <c r="Z25" s="317"/>
      <c r="AA25" s="317"/>
      <c r="AB25" s="317"/>
      <c r="AC25" s="317"/>
      <c r="AD25" s="317"/>
      <c r="AF25" s="310">
        <v>696765.71</v>
      </c>
      <c r="AG25" s="310"/>
      <c r="AH25" s="310"/>
      <c r="AI25" s="310"/>
      <c r="AJ25" s="310"/>
      <c r="AK25" s="310"/>
      <c r="AL25" s="310"/>
    </row>
    <row r="26" spans="1:38" ht="11.1" customHeight="1" x14ac:dyDescent="0.25">
      <c r="A26" s="316" t="s">
        <v>308</v>
      </c>
      <c r="B26" s="316"/>
      <c r="C26" s="316"/>
      <c r="M26" s="316" t="s">
        <v>248</v>
      </c>
      <c r="N26" s="316"/>
      <c r="O26" s="316"/>
      <c r="P26" s="316"/>
      <c r="Q26" s="310">
        <v>4206.3100000000004</v>
      </c>
      <c r="R26" s="310"/>
      <c r="T26" s="317">
        <v>60269.15</v>
      </c>
      <c r="U26" s="317"/>
      <c r="V26" s="317"/>
      <c r="Y26" s="317">
        <v>47389.63</v>
      </c>
      <c r="Z26" s="317"/>
      <c r="AA26" s="317"/>
      <c r="AB26" s="317"/>
      <c r="AC26" s="317"/>
      <c r="AD26" s="317"/>
      <c r="AF26" s="310">
        <v>17085.830000000002</v>
      </c>
      <c r="AG26" s="310"/>
      <c r="AH26" s="310"/>
      <c r="AI26" s="310"/>
      <c r="AJ26" s="310"/>
      <c r="AK26" s="310"/>
      <c r="AL26" s="310"/>
    </row>
    <row r="27" spans="1:38" ht="11.1" customHeight="1" x14ac:dyDescent="0.25">
      <c r="A27" s="313" t="s">
        <v>1525</v>
      </c>
      <c r="B27" s="313"/>
      <c r="C27" s="313"/>
      <c r="H27" s="313" t="s">
        <v>1526</v>
      </c>
      <c r="I27" s="313"/>
      <c r="J27" s="313"/>
      <c r="K27" s="313"/>
      <c r="L27" s="313"/>
      <c r="M27" s="313"/>
      <c r="N27" s="313"/>
      <c r="O27" s="313"/>
      <c r="P27" s="313"/>
      <c r="Q27" s="314">
        <v>0</v>
      </c>
      <c r="R27" s="314"/>
      <c r="T27" s="315">
        <v>304</v>
      </c>
      <c r="U27" s="315"/>
      <c r="V27" s="315"/>
      <c r="Y27" s="315">
        <v>304</v>
      </c>
      <c r="Z27" s="315"/>
      <c r="AA27" s="315"/>
      <c r="AB27" s="315"/>
      <c r="AC27" s="315"/>
      <c r="AD27" s="315"/>
      <c r="AF27" s="314">
        <v>0</v>
      </c>
      <c r="AG27" s="314"/>
      <c r="AH27" s="314"/>
      <c r="AI27" s="314"/>
      <c r="AJ27" s="314"/>
      <c r="AK27" s="314"/>
      <c r="AL27" s="314"/>
    </row>
    <row r="28" spans="1:38" ht="11.1" customHeight="1" x14ac:dyDescent="0.25">
      <c r="A28" s="313" t="s">
        <v>1527</v>
      </c>
      <c r="B28" s="313"/>
      <c r="C28" s="313"/>
      <c r="I28" s="313" t="s">
        <v>1528</v>
      </c>
      <c r="J28" s="313"/>
      <c r="K28" s="313"/>
      <c r="L28" s="313"/>
      <c r="M28" s="313"/>
      <c r="N28" s="313"/>
      <c r="O28" s="313"/>
      <c r="P28" s="313"/>
      <c r="Q28" s="314">
        <v>0</v>
      </c>
      <c r="R28" s="314"/>
      <c r="T28" s="315">
        <v>304</v>
      </c>
      <c r="U28" s="315"/>
      <c r="V28" s="315"/>
      <c r="Y28" s="315">
        <v>304</v>
      </c>
      <c r="Z28" s="315"/>
      <c r="AA28" s="315"/>
      <c r="AB28" s="315"/>
      <c r="AC28" s="315"/>
      <c r="AD28" s="315"/>
      <c r="AF28" s="314">
        <v>0</v>
      </c>
      <c r="AG28" s="314"/>
      <c r="AH28" s="314"/>
      <c r="AI28" s="314"/>
      <c r="AJ28" s="314"/>
      <c r="AK28" s="314"/>
      <c r="AL28" s="314"/>
    </row>
    <row r="29" spans="1:38" ht="11.1" customHeight="1" x14ac:dyDescent="0.25">
      <c r="A29" s="316" t="s">
        <v>1529</v>
      </c>
      <c r="B29" s="316"/>
      <c r="C29" s="316"/>
      <c r="M29" s="316" t="s">
        <v>1530</v>
      </c>
      <c r="N29" s="316"/>
      <c r="O29" s="316"/>
      <c r="P29" s="316"/>
      <c r="Q29" s="310">
        <v>0</v>
      </c>
      <c r="R29" s="310"/>
      <c r="T29" s="317">
        <v>304</v>
      </c>
      <c r="U29" s="317"/>
      <c r="V29" s="317"/>
      <c r="Y29" s="317">
        <v>304</v>
      </c>
      <c r="Z29" s="317"/>
      <c r="AA29" s="317"/>
      <c r="AB29" s="317"/>
      <c r="AC29" s="317"/>
      <c r="AD29" s="317"/>
      <c r="AF29" s="310">
        <v>0</v>
      </c>
      <c r="AG29" s="310"/>
      <c r="AH29" s="310"/>
      <c r="AI29" s="310"/>
      <c r="AJ29" s="310"/>
      <c r="AK29" s="310"/>
      <c r="AL29" s="310"/>
    </row>
    <row r="30" spans="1:38" ht="11.1" customHeight="1" x14ac:dyDescent="0.25">
      <c r="A30" s="313" t="s">
        <v>309</v>
      </c>
      <c r="B30" s="313"/>
      <c r="C30" s="313"/>
      <c r="H30" s="313" t="s">
        <v>310</v>
      </c>
      <c r="I30" s="313"/>
      <c r="J30" s="313"/>
      <c r="K30" s="313"/>
      <c r="L30" s="313"/>
      <c r="M30" s="313"/>
      <c r="N30" s="313"/>
      <c r="O30" s="313"/>
      <c r="P30" s="313"/>
      <c r="Q30" s="314">
        <v>7780971.4199999999</v>
      </c>
      <c r="R30" s="314"/>
      <c r="T30" s="315">
        <v>22774751.969999999</v>
      </c>
      <c r="U30" s="315"/>
      <c r="V30" s="315"/>
      <c r="Y30" s="315">
        <v>21213800.43</v>
      </c>
      <c r="Z30" s="315"/>
      <c r="AA30" s="315"/>
      <c r="AB30" s="315"/>
      <c r="AC30" s="315"/>
      <c r="AD30" s="315"/>
      <c r="AF30" s="314">
        <v>9341922.9600000009</v>
      </c>
      <c r="AG30" s="314"/>
      <c r="AH30" s="314"/>
      <c r="AI30" s="314"/>
      <c r="AJ30" s="314"/>
      <c r="AK30" s="314"/>
      <c r="AL30" s="314"/>
    </row>
    <row r="31" spans="1:38" ht="11.1" customHeight="1" x14ac:dyDescent="0.25">
      <c r="A31" s="313" t="s">
        <v>311</v>
      </c>
      <c r="B31" s="313"/>
      <c r="C31" s="313"/>
      <c r="I31" s="313" t="s">
        <v>312</v>
      </c>
      <c r="J31" s="313"/>
      <c r="K31" s="313"/>
      <c r="L31" s="313"/>
      <c r="M31" s="313"/>
      <c r="N31" s="313"/>
      <c r="O31" s="313"/>
      <c r="P31" s="313"/>
      <c r="Q31" s="314">
        <v>7780971.4199999999</v>
      </c>
      <c r="R31" s="314"/>
      <c r="T31" s="315">
        <v>22774751.969999999</v>
      </c>
      <c r="U31" s="315"/>
      <c r="V31" s="315"/>
      <c r="Y31" s="315">
        <v>21213800.43</v>
      </c>
      <c r="Z31" s="315"/>
      <c r="AA31" s="315"/>
      <c r="AB31" s="315"/>
      <c r="AC31" s="315"/>
      <c r="AD31" s="315"/>
      <c r="AF31" s="314">
        <v>9341922.9600000009</v>
      </c>
      <c r="AG31" s="314"/>
      <c r="AH31" s="314"/>
      <c r="AI31" s="314"/>
      <c r="AJ31" s="314"/>
      <c r="AK31" s="314"/>
      <c r="AL31" s="314"/>
    </row>
    <row r="32" spans="1:38" ht="11.1" customHeight="1" x14ac:dyDescent="0.25">
      <c r="A32" s="313" t="s">
        <v>313</v>
      </c>
      <c r="B32" s="313"/>
      <c r="C32" s="313"/>
      <c r="J32" s="313" t="s">
        <v>91</v>
      </c>
      <c r="K32" s="313"/>
      <c r="L32" s="313"/>
      <c r="M32" s="313"/>
      <c r="N32" s="313"/>
      <c r="O32" s="313"/>
      <c r="P32" s="313"/>
      <c r="Q32" s="314">
        <v>0</v>
      </c>
      <c r="R32" s="314"/>
      <c r="T32" s="315">
        <v>124108.24</v>
      </c>
      <c r="U32" s="315"/>
      <c r="V32" s="315"/>
      <c r="Y32" s="315">
        <v>122686.77</v>
      </c>
      <c r="Z32" s="315"/>
      <c r="AA32" s="315"/>
      <c r="AB32" s="315"/>
      <c r="AC32" s="315"/>
      <c r="AD32" s="315"/>
      <c r="AF32" s="314">
        <v>1421.47</v>
      </c>
      <c r="AG32" s="314"/>
      <c r="AH32" s="314"/>
      <c r="AI32" s="314"/>
      <c r="AJ32" s="314"/>
      <c r="AK32" s="314"/>
      <c r="AL32" s="314"/>
    </row>
    <row r="33" spans="1:38" ht="11.1" customHeight="1" x14ac:dyDescent="0.25">
      <c r="A33" s="316" t="s">
        <v>1531</v>
      </c>
      <c r="B33" s="316"/>
      <c r="C33" s="316"/>
      <c r="M33" s="316" t="s">
        <v>1532</v>
      </c>
      <c r="N33" s="316"/>
      <c r="O33" s="316"/>
      <c r="P33" s="316"/>
      <c r="Q33" s="310">
        <v>0</v>
      </c>
      <c r="R33" s="310"/>
      <c r="T33" s="317">
        <v>852.85</v>
      </c>
      <c r="U33" s="317"/>
      <c r="V33" s="317"/>
      <c r="Y33" s="317">
        <v>852.85</v>
      </c>
      <c r="Z33" s="317"/>
      <c r="AA33" s="317"/>
      <c r="AB33" s="317"/>
      <c r="AC33" s="317"/>
      <c r="AD33" s="317"/>
      <c r="AF33" s="310">
        <v>0</v>
      </c>
      <c r="AG33" s="310"/>
      <c r="AH33" s="310"/>
      <c r="AI33" s="310"/>
      <c r="AJ33" s="310"/>
      <c r="AK33" s="310"/>
      <c r="AL33" s="310"/>
    </row>
    <row r="34" spans="1:38" ht="11.1" customHeight="1" x14ac:dyDescent="0.25">
      <c r="A34" s="316" t="s">
        <v>1533</v>
      </c>
      <c r="B34" s="316"/>
      <c r="C34" s="316"/>
      <c r="M34" s="316" t="s">
        <v>901</v>
      </c>
      <c r="N34" s="316"/>
      <c r="O34" s="316"/>
      <c r="P34" s="316"/>
      <c r="Q34" s="310">
        <v>0</v>
      </c>
      <c r="R34" s="310"/>
      <c r="T34" s="317">
        <v>767.52</v>
      </c>
      <c r="U34" s="317"/>
      <c r="V34" s="317"/>
      <c r="Y34" s="317">
        <v>767.52</v>
      </c>
      <c r="Z34" s="317"/>
      <c r="AA34" s="317"/>
      <c r="AB34" s="317"/>
      <c r="AC34" s="317"/>
      <c r="AD34" s="317"/>
      <c r="AF34" s="310">
        <v>0</v>
      </c>
      <c r="AG34" s="310"/>
      <c r="AH34" s="310"/>
      <c r="AI34" s="310"/>
      <c r="AJ34" s="310"/>
      <c r="AK34" s="310"/>
      <c r="AL34" s="310"/>
    </row>
    <row r="35" spans="1:38" ht="11.1" customHeight="1" x14ac:dyDescent="0.25">
      <c r="A35" s="316" t="s">
        <v>1534</v>
      </c>
      <c r="B35" s="316"/>
      <c r="C35" s="316"/>
      <c r="M35" s="316" t="s">
        <v>903</v>
      </c>
      <c r="N35" s="316"/>
      <c r="O35" s="316"/>
      <c r="P35" s="316"/>
      <c r="Q35" s="310">
        <v>0</v>
      </c>
      <c r="R35" s="310"/>
      <c r="T35" s="317">
        <v>2119.0700000000002</v>
      </c>
      <c r="U35" s="317"/>
      <c r="V35" s="317"/>
      <c r="Y35" s="317">
        <v>2119.0700000000002</v>
      </c>
      <c r="Z35" s="317"/>
      <c r="AA35" s="317"/>
      <c r="AB35" s="317"/>
      <c r="AC35" s="317"/>
      <c r="AD35" s="317"/>
      <c r="AF35" s="310">
        <v>0</v>
      </c>
      <c r="AG35" s="310"/>
      <c r="AH35" s="310"/>
      <c r="AI35" s="310"/>
      <c r="AJ35" s="310"/>
      <c r="AK35" s="310"/>
      <c r="AL35" s="310"/>
    </row>
    <row r="36" spans="1:38" ht="11.1" customHeight="1" x14ac:dyDescent="0.25">
      <c r="A36" s="316" t="s">
        <v>315</v>
      </c>
      <c r="B36" s="316"/>
      <c r="C36" s="316"/>
      <c r="M36" s="316" t="s">
        <v>93</v>
      </c>
      <c r="N36" s="316"/>
      <c r="O36" s="316"/>
      <c r="P36" s="316"/>
      <c r="Q36" s="310">
        <v>0</v>
      </c>
      <c r="R36" s="310"/>
      <c r="T36" s="317">
        <v>57408.61</v>
      </c>
      <c r="U36" s="317"/>
      <c r="V36" s="317"/>
      <c r="Y36" s="317">
        <v>57408.61</v>
      </c>
      <c r="Z36" s="317"/>
      <c r="AA36" s="317"/>
      <c r="AB36" s="317"/>
      <c r="AC36" s="317"/>
      <c r="AD36" s="317"/>
      <c r="AF36" s="310">
        <v>0</v>
      </c>
      <c r="AG36" s="310"/>
      <c r="AH36" s="310"/>
      <c r="AI36" s="310"/>
      <c r="AJ36" s="310"/>
      <c r="AK36" s="310"/>
      <c r="AL36" s="310"/>
    </row>
    <row r="37" spans="1:38" ht="11.1" customHeight="1" x14ac:dyDescent="0.25">
      <c r="A37" s="316" t="s">
        <v>1535</v>
      </c>
      <c r="B37" s="316"/>
      <c r="C37" s="316"/>
      <c r="M37" s="316" t="s">
        <v>1536</v>
      </c>
      <c r="N37" s="316"/>
      <c r="O37" s="316"/>
      <c r="P37" s="316"/>
      <c r="Q37" s="310">
        <v>0</v>
      </c>
      <c r="R37" s="310"/>
      <c r="T37" s="317">
        <v>114.12</v>
      </c>
      <c r="U37" s="317"/>
      <c r="V37" s="317"/>
      <c r="Y37" s="317">
        <v>114.12</v>
      </c>
      <c r="Z37" s="317"/>
      <c r="AA37" s="317"/>
      <c r="AB37" s="317"/>
      <c r="AC37" s="317"/>
      <c r="AD37" s="317"/>
      <c r="AF37" s="310">
        <v>0</v>
      </c>
      <c r="AG37" s="310"/>
      <c r="AH37" s="310"/>
      <c r="AI37" s="310"/>
      <c r="AJ37" s="310"/>
      <c r="AK37" s="310"/>
      <c r="AL37" s="310"/>
    </row>
    <row r="38" spans="1:38" ht="11.1" customHeight="1" x14ac:dyDescent="0.25">
      <c r="A38" s="316" t="s">
        <v>1537</v>
      </c>
      <c r="B38" s="316"/>
      <c r="C38" s="316"/>
      <c r="M38" s="316" t="s">
        <v>906</v>
      </c>
      <c r="N38" s="316"/>
      <c r="O38" s="316"/>
      <c r="P38" s="316"/>
      <c r="Q38" s="310">
        <v>0</v>
      </c>
      <c r="R38" s="310"/>
      <c r="T38" s="317">
        <v>61424.6</v>
      </c>
      <c r="U38" s="317"/>
      <c r="V38" s="317"/>
      <c r="Y38" s="317">
        <v>61424.6</v>
      </c>
      <c r="Z38" s="317"/>
      <c r="AA38" s="317"/>
      <c r="AB38" s="317"/>
      <c r="AC38" s="317"/>
      <c r="AD38" s="317"/>
      <c r="AF38" s="310">
        <v>0</v>
      </c>
      <c r="AG38" s="310"/>
      <c r="AH38" s="310"/>
      <c r="AI38" s="310"/>
      <c r="AJ38" s="310"/>
      <c r="AK38" s="310"/>
      <c r="AL38" s="310"/>
    </row>
    <row r="39" spans="1:38" ht="11.1" customHeight="1" x14ac:dyDescent="0.25">
      <c r="A39" s="316" t="s">
        <v>1538</v>
      </c>
      <c r="B39" s="316"/>
      <c r="C39" s="316"/>
      <c r="M39" s="316" t="s">
        <v>908</v>
      </c>
      <c r="N39" s="316"/>
      <c r="O39" s="316"/>
      <c r="P39" s="316"/>
      <c r="Q39" s="310">
        <v>0</v>
      </c>
      <c r="R39" s="310"/>
      <c r="T39" s="317">
        <v>1421.47</v>
      </c>
      <c r="U39" s="317"/>
      <c r="V39" s="317"/>
      <c r="Y39" s="317">
        <v>0</v>
      </c>
      <c r="Z39" s="317"/>
      <c r="AA39" s="317"/>
      <c r="AB39" s="317"/>
      <c r="AC39" s="317"/>
      <c r="AD39" s="317"/>
      <c r="AF39" s="310">
        <v>1421.47</v>
      </c>
      <c r="AG39" s="310"/>
      <c r="AH39" s="310"/>
      <c r="AI39" s="310"/>
      <c r="AJ39" s="310"/>
      <c r="AK39" s="310"/>
      <c r="AL39" s="310"/>
    </row>
    <row r="40" spans="1:38" ht="11.1" customHeight="1" x14ac:dyDescent="0.25">
      <c r="A40" s="313" t="s">
        <v>1539</v>
      </c>
      <c r="B40" s="313"/>
      <c r="C40" s="313"/>
      <c r="J40" s="313" t="s">
        <v>117</v>
      </c>
      <c r="K40" s="313"/>
      <c r="L40" s="313"/>
      <c r="M40" s="313"/>
      <c r="N40" s="313"/>
      <c r="O40" s="313"/>
      <c r="P40" s="313"/>
      <c r="Q40" s="314">
        <v>0</v>
      </c>
      <c r="R40" s="314"/>
      <c r="T40" s="315">
        <v>9747.69</v>
      </c>
      <c r="U40" s="315"/>
      <c r="V40" s="315"/>
      <c r="Y40" s="315">
        <v>9126.76</v>
      </c>
      <c r="Z40" s="315"/>
      <c r="AA40" s="315"/>
      <c r="AB40" s="315"/>
      <c r="AC40" s="315"/>
      <c r="AD40" s="315"/>
      <c r="AF40" s="314">
        <v>620.92999999999995</v>
      </c>
      <c r="AG40" s="314"/>
      <c r="AH40" s="314"/>
      <c r="AI40" s="314"/>
      <c r="AJ40" s="314"/>
      <c r="AK40" s="314"/>
      <c r="AL40" s="314"/>
    </row>
    <row r="41" spans="1:38" ht="11.1" customHeight="1" x14ac:dyDescent="0.25">
      <c r="A41" s="316" t="s">
        <v>1540</v>
      </c>
      <c r="B41" s="316"/>
      <c r="C41" s="316"/>
      <c r="M41" s="316" t="s">
        <v>911</v>
      </c>
      <c r="N41" s="316"/>
      <c r="O41" s="316"/>
      <c r="P41" s="316"/>
      <c r="Q41" s="310">
        <v>0</v>
      </c>
      <c r="R41" s="310"/>
      <c r="T41" s="317">
        <v>1148.93</v>
      </c>
      <c r="U41" s="317"/>
      <c r="V41" s="317"/>
      <c r="Y41" s="317">
        <v>528</v>
      </c>
      <c r="Z41" s="317"/>
      <c r="AA41" s="317"/>
      <c r="AB41" s="317"/>
      <c r="AC41" s="317"/>
      <c r="AD41" s="317"/>
      <c r="AF41" s="310">
        <v>620.92999999999995</v>
      </c>
      <c r="AG41" s="310"/>
      <c r="AH41" s="310"/>
      <c r="AI41" s="310"/>
      <c r="AJ41" s="310"/>
      <c r="AK41" s="310"/>
      <c r="AL41" s="310"/>
    </row>
    <row r="42" spans="1:38" ht="11.1" customHeight="1" x14ac:dyDescent="0.25">
      <c r="A42" s="316" t="s">
        <v>1541</v>
      </c>
      <c r="B42" s="316"/>
      <c r="C42" s="316"/>
      <c r="M42" s="316" t="s">
        <v>1542</v>
      </c>
      <c r="N42" s="316"/>
      <c r="O42" s="316"/>
      <c r="P42" s="316"/>
      <c r="Q42" s="310">
        <v>0</v>
      </c>
      <c r="R42" s="310"/>
      <c r="T42" s="317">
        <v>8598.76</v>
      </c>
      <c r="U42" s="317"/>
      <c r="V42" s="317"/>
      <c r="Y42" s="317">
        <v>8598.76</v>
      </c>
      <c r="Z42" s="317"/>
      <c r="AA42" s="317"/>
      <c r="AB42" s="317"/>
      <c r="AC42" s="317"/>
      <c r="AD42" s="317"/>
      <c r="AF42" s="310">
        <v>0</v>
      </c>
      <c r="AG42" s="310"/>
      <c r="AH42" s="310"/>
      <c r="AI42" s="310"/>
      <c r="AJ42" s="310"/>
      <c r="AK42" s="310"/>
      <c r="AL42" s="310"/>
    </row>
    <row r="43" spans="1:38" ht="11.1" customHeight="1" x14ac:dyDescent="0.25">
      <c r="A43" s="313" t="s">
        <v>316</v>
      </c>
      <c r="B43" s="313"/>
      <c r="C43" s="313"/>
      <c r="J43" s="313" t="s">
        <v>88</v>
      </c>
      <c r="K43" s="313"/>
      <c r="L43" s="313"/>
      <c r="M43" s="313"/>
      <c r="N43" s="313"/>
      <c r="O43" s="313"/>
      <c r="P43" s="313"/>
      <c r="Q43" s="314">
        <v>7780971.4199999999</v>
      </c>
      <c r="R43" s="314"/>
      <c r="T43" s="315">
        <v>9543435.7799999993</v>
      </c>
      <c r="U43" s="315"/>
      <c r="V43" s="315"/>
      <c r="Y43" s="315">
        <v>7984526.6399999997</v>
      </c>
      <c r="Z43" s="315"/>
      <c r="AA43" s="315"/>
      <c r="AB43" s="315"/>
      <c r="AC43" s="315"/>
      <c r="AD43" s="315"/>
      <c r="AF43" s="314">
        <v>9339880.5600000005</v>
      </c>
      <c r="AG43" s="314"/>
      <c r="AH43" s="314"/>
      <c r="AI43" s="314"/>
      <c r="AJ43" s="314"/>
      <c r="AK43" s="314"/>
      <c r="AL43" s="314"/>
    </row>
    <row r="44" spans="1:38" ht="11.1" customHeight="1" x14ac:dyDescent="0.25">
      <c r="A44" s="316" t="s">
        <v>317</v>
      </c>
      <c r="B44" s="316"/>
      <c r="C44" s="316"/>
      <c r="M44" s="316" t="s">
        <v>89</v>
      </c>
      <c r="N44" s="316"/>
      <c r="O44" s="316"/>
      <c r="P44" s="316"/>
      <c r="Q44" s="310">
        <v>3536938.47</v>
      </c>
      <c r="R44" s="310"/>
      <c r="T44" s="317">
        <v>8855013.3800000008</v>
      </c>
      <c r="U44" s="317"/>
      <c r="V44" s="317"/>
      <c r="Y44" s="317">
        <v>3536938.47</v>
      </c>
      <c r="Z44" s="317"/>
      <c r="AA44" s="317"/>
      <c r="AB44" s="317"/>
      <c r="AC44" s="317"/>
      <c r="AD44" s="317"/>
      <c r="AF44" s="310">
        <v>8855013.3800000008</v>
      </c>
      <c r="AG44" s="310"/>
      <c r="AH44" s="310"/>
      <c r="AI44" s="310"/>
      <c r="AJ44" s="310"/>
      <c r="AK44" s="310"/>
      <c r="AL44" s="310"/>
    </row>
    <row r="45" spans="1:38" ht="11.1" customHeight="1" x14ac:dyDescent="0.25">
      <c r="A45" s="316" t="s">
        <v>318</v>
      </c>
      <c r="B45" s="316"/>
      <c r="C45" s="316"/>
      <c r="M45" s="316" t="s">
        <v>90</v>
      </c>
      <c r="N45" s="316"/>
      <c r="O45" s="316"/>
      <c r="P45" s="316"/>
      <c r="Q45" s="310">
        <v>4244032.95</v>
      </c>
      <c r="R45" s="310"/>
      <c r="T45" s="317">
        <v>688422.40000000002</v>
      </c>
      <c r="U45" s="317"/>
      <c r="V45" s="317"/>
      <c r="Y45" s="317">
        <v>4447588.17</v>
      </c>
      <c r="Z45" s="317"/>
      <c r="AA45" s="317"/>
      <c r="AB45" s="317"/>
      <c r="AC45" s="317"/>
      <c r="AD45" s="317"/>
      <c r="AF45" s="310">
        <v>484867.18</v>
      </c>
      <c r="AG45" s="310"/>
      <c r="AH45" s="310"/>
      <c r="AI45" s="310"/>
      <c r="AJ45" s="310"/>
      <c r="AK45" s="310"/>
      <c r="AL45" s="310"/>
    </row>
    <row r="46" spans="1:38" ht="11.1" customHeight="1" x14ac:dyDescent="0.25">
      <c r="A46" s="313" t="s">
        <v>319</v>
      </c>
      <c r="B46" s="313"/>
      <c r="C46" s="313"/>
      <c r="J46" s="313" t="s">
        <v>320</v>
      </c>
      <c r="K46" s="313"/>
      <c r="L46" s="313"/>
      <c r="M46" s="313"/>
      <c r="N46" s="313"/>
      <c r="O46" s="313"/>
      <c r="P46" s="313"/>
      <c r="Q46" s="314">
        <v>0</v>
      </c>
      <c r="R46" s="314"/>
      <c r="T46" s="315">
        <v>13097442.26</v>
      </c>
      <c r="U46" s="315"/>
      <c r="V46" s="315"/>
      <c r="Y46" s="315">
        <v>13097442.26</v>
      </c>
      <c r="Z46" s="315"/>
      <c r="AA46" s="315"/>
      <c r="AB46" s="315"/>
      <c r="AC46" s="315"/>
      <c r="AD46" s="315"/>
      <c r="AF46" s="314">
        <v>0</v>
      </c>
      <c r="AG46" s="314"/>
      <c r="AH46" s="314"/>
      <c r="AI46" s="314"/>
      <c r="AJ46" s="314"/>
      <c r="AK46" s="314"/>
      <c r="AL46" s="314"/>
    </row>
    <row r="47" spans="1:38" ht="11.1" customHeight="1" x14ac:dyDescent="0.25">
      <c r="A47" s="316" t="s">
        <v>321</v>
      </c>
      <c r="B47" s="316"/>
      <c r="C47" s="316"/>
      <c r="M47" s="316" t="s">
        <v>237</v>
      </c>
      <c r="N47" s="316"/>
      <c r="O47" s="316"/>
      <c r="P47" s="316"/>
      <c r="Q47" s="310">
        <v>0</v>
      </c>
      <c r="R47" s="310"/>
      <c r="T47" s="317">
        <v>12251941.16</v>
      </c>
      <c r="U47" s="317"/>
      <c r="V47" s="317"/>
      <c r="Y47" s="317">
        <v>12251941.16</v>
      </c>
      <c r="Z47" s="317"/>
      <c r="AA47" s="317"/>
      <c r="AB47" s="317"/>
      <c r="AC47" s="317"/>
      <c r="AD47" s="317"/>
      <c r="AF47" s="310">
        <v>0</v>
      </c>
      <c r="AG47" s="310"/>
      <c r="AH47" s="310"/>
      <c r="AI47" s="310"/>
      <c r="AJ47" s="310"/>
      <c r="AK47" s="310"/>
      <c r="AL47" s="310"/>
    </row>
    <row r="48" spans="1:38" ht="11.1" customHeight="1" x14ac:dyDescent="0.25">
      <c r="A48" s="316" t="s">
        <v>322</v>
      </c>
      <c r="B48" s="316"/>
      <c r="C48" s="316"/>
      <c r="M48" s="316" t="s">
        <v>238</v>
      </c>
      <c r="N48" s="316"/>
      <c r="O48" s="316"/>
      <c r="P48" s="316"/>
      <c r="Q48" s="310">
        <v>0</v>
      </c>
      <c r="R48" s="310"/>
      <c r="T48" s="317">
        <v>845501.1</v>
      </c>
      <c r="U48" s="317"/>
      <c r="V48" s="317"/>
      <c r="Y48" s="317">
        <v>845501.1</v>
      </c>
      <c r="Z48" s="317"/>
      <c r="AA48" s="317"/>
      <c r="AB48" s="317"/>
      <c r="AC48" s="317"/>
      <c r="AD48" s="317"/>
      <c r="AF48" s="310">
        <v>0</v>
      </c>
      <c r="AG48" s="310"/>
      <c r="AH48" s="310"/>
      <c r="AI48" s="310"/>
      <c r="AJ48" s="310"/>
      <c r="AK48" s="310"/>
      <c r="AL48" s="310"/>
    </row>
    <row r="49" spans="1:38" ht="11.1" customHeight="1" x14ac:dyDescent="0.25">
      <c r="A49" s="313" t="s">
        <v>1543</v>
      </c>
      <c r="B49" s="313"/>
      <c r="C49" s="313"/>
      <c r="J49" s="313" t="s">
        <v>207</v>
      </c>
      <c r="K49" s="313"/>
      <c r="L49" s="313"/>
      <c r="M49" s="313"/>
      <c r="N49" s="313"/>
      <c r="O49" s="313"/>
      <c r="P49" s="313"/>
      <c r="Q49" s="314">
        <v>0</v>
      </c>
      <c r="R49" s="314"/>
      <c r="T49" s="315">
        <v>18</v>
      </c>
      <c r="U49" s="315"/>
      <c r="V49" s="315"/>
      <c r="Y49" s="315">
        <v>18</v>
      </c>
      <c r="Z49" s="315"/>
      <c r="AA49" s="315"/>
      <c r="AB49" s="315"/>
      <c r="AC49" s="315"/>
      <c r="AD49" s="315"/>
      <c r="AF49" s="314">
        <v>0</v>
      </c>
      <c r="AG49" s="314"/>
      <c r="AH49" s="314"/>
      <c r="AI49" s="314"/>
      <c r="AJ49" s="314"/>
      <c r="AK49" s="314"/>
      <c r="AL49" s="314"/>
    </row>
    <row r="50" spans="1:38" ht="11.1" customHeight="1" x14ac:dyDescent="0.25">
      <c r="A50" s="316" t="s">
        <v>1544</v>
      </c>
      <c r="B50" s="316"/>
      <c r="C50" s="316"/>
      <c r="M50" s="316" t="s">
        <v>1545</v>
      </c>
      <c r="N50" s="316"/>
      <c r="O50" s="316"/>
      <c r="P50" s="316"/>
      <c r="Q50" s="310">
        <v>0</v>
      </c>
      <c r="R50" s="310"/>
      <c r="T50" s="317">
        <v>10</v>
      </c>
      <c r="U50" s="317"/>
      <c r="V50" s="317"/>
      <c r="Y50" s="317">
        <v>10</v>
      </c>
      <c r="Z50" s="317"/>
      <c r="AA50" s="317"/>
      <c r="AB50" s="317"/>
      <c r="AC50" s="317"/>
      <c r="AD50" s="317"/>
      <c r="AF50" s="310">
        <v>0</v>
      </c>
      <c r="AG50" s="310"/>
      <c r="AH50" s="310"/>
      <c r="AI50" s="310"/>
      <c r="AJ50" s="310"/>
      <c r="AK50" s="310"/>
      <c r="AL50" s="310"/>
    </row>
    <row r="51" spans="1:38" ht="11.1" customHeight="1" x14ac:dyDescent="0.25">
      <c r="A51" s="316" t="s">
        <v>1546</v>
      </c>
      <c r="B51" s="316"/>
      <c r="C51" s="316"/>
      <c r="M51" s="316" t="s">
        <v>1547</v>
      </c>
      <c r="N51" s="316"/>
      <c r="O51" s="316"/>
      <c r="P51" s="316"/>
      <c r="Q51" s="310">
        <v>0</v>
      </c>
      <c r="R51" s="310"/>
      <c r="T51" s="317">
        <v>8</v>
      </c>
      <c r="U51" s="317"/>
      <c r="V51" s="317"/>
      <c r="Y51" s="317">
        <v>8</v>
      </c>
      <c r="Z51" s="317"/>
      <c r="AA51" s="317"/>
      <c r="AB51" s="317"/>
      <c r="AC51" s="317"/>
      <c r="AD51" s="317"/>
      <c r="AF51" s="310">
        <v>0</v>
      </c>
      <c r="AG51" s="310"/>
      <c r="AH51" s="310"/>
      <c r="AI51" s="310"/>
      <c r="AJ51" s="310"/>
      <c r="AK51" s="310"/>
      <c r="AL51" s="310"/>
    </row>
    <row r="52" spans="1:38" ht="11.1" customHeight="1" x14ac:dyDescent="0.25">
      <c r="A52" s="313" t="s">
        <v>323</v>
      </c>
      <c r="B52" s="313"/>
      <c r="C52" s="313"/>
      <c r="H52" s="313" t="s">
        <v>324</v>
      </c>
      <c r="I52" s="313"/>
      <c r="J52" s="313"/>
      <c r="K52" s="313"/>
      <c r="L52" s="313"/>
      <c r="M52" s="313"/>
      <c r="N52" s="313"/>
      <c r="O52" s="313"/>
      <c r="P52" s="313"/>
      <c r="Q52" s="314">
        <v>571071147.47000003</v>
      </c>
      <c r="R52" s="314"/>
      <c r="T52" s="315">
        <v>95289425.359999999</v>
      </c>
      <c r="U52" s="315"/>
      <c r="V52" s="315"/>
      <c r="Y52" s="315">
        <v>110439850.69</v>
      </c>
      <c r="Z52" s="315"/>
      <c r="AA52" s="315"/>
      <c r="AB52" s="315"/>
      <c r="AC52" s="315"/>
      <c r="AD52" s="315"/>
      <c r="AF52" s="314">
        <v>555920722.13999999</v>
      </c>
      <c r="AG52" s="314"/>
      <c r="AH52" s="314"/>
      <c r="AI52" s="314"/>
      <c r="AJ52" s="314"/>
      <c r="AK52" s="314"/>
      <c r="AL52" s="314"/>
    </row>
    <row r="53" spans="1:38" ht="11.1" customHeight="1" x14ac:dyDescent="0.25">
      <c r="A53" s="313" t="s">
        <v>334</v>
      </c>
      <c r="B53" s="313"/>
      <c r="C53" s="313"/>
      <c r="H53" s="313" t="s">
        <v>335</v>
      </c>
      <c r="I53" s="313"/>
      <c r="J53" s="313"/>
      <c r="K53" s="313"/>
      <c r="L53" s="313"/>
      <c r="M53" s="313"/>
      <c r="N53" s="313"/>
      <c r="O53" s="313"/>
      <c r="P53" s="313"/>
      <c r="Q53" s="314">
        <v>564499796.63999999</v>
      </c>
      <c r="R53" s="314"/>
      <c r="T53" s="315">
        <v>94724806.140000001</v>
      </c>
      <c r="U53" s="315"/>
      <c r="V53" s="315"/>
      <c r="Y53" s="315">
        <v>109830838.33</v>
      </c>
      <c r="Z53" s="315"/>
      <c r="AA53" s="315"/>
      <c r="AB53" s="315"/>
      <c r="AC53" s="315"/>
      <c r="AD53" s="315"/>
      <c r="AF53" s="314">
        <v>549393764.45000005</v>
      </c>
      <c r="AG53" s="314"/>
      <c r="AH53" s="314"/>
      <c r="AI53" s="314"/>
      <c r="AJ53" s="314"/>
      <c r="AK53" s="314"/>
      <c r="AL53" s="314"/>
    </row>
    <row r="54" spans="1:38" ht="11.1" customHeight="1" x14ac:dyDescent="0.25">
      <c r="A54" s="313" t="s">
        <v>336</v>
      </c>
      <c r="B54" s="313"/>
      <c r="C54" s="313"/>
      <c r="I54" s="313" t="s">
        <v>100</v>
      </c>
      <c r="J54" s="313"/>
      <c r="K54" s="313"/>
      <c r="L54" s="313"/>
      <c r="M54" s="313"/>
      <c r="N54" s="313"/>
      <c r="O54" s="313"/>
      <c r="P54" s="313"/>
      <c r="Q54" s="314">
        <v>564499796.63999999</v>
      </c>
      <c r="R54" s="314"/>
      <c r="T54" s="315">
        <v>94724806.140000001</v>
      </c>
      <c r="U54" s="315"/>
      <c r="V54" s="315"/>
      <c r="Y54" s="315">
        <v>109830838.33</v>
      </c>
      <c r="Z54" s="315"/>
      <c r="AA54" s="315"/>
      <c r="AB54" s="315"/>
      <c r="AC54" s="315"/>
      <c r="AD54" s="315"/>
      <c r="AF54" s="314">
        <v>549393764.45000005</v>
      </c>
      <c r="AG54" s="314"/>
      <c r="AH54" s="314"/>
      <c r="AI54" s="314"/>
      <c r="AJ54" s="314"/>
      <c r="AK54" s="314"/>
      <c r="AL54" s="314"/>
    </row>
    <row r="55" spans="1:38" ht="11.1" customHeight="1" x14ac:dyDescent="0.25">
      <c r="A55" s="313" t="s">
        <v>337</v>
      </c>
      <c r="B55" s="313"/>
      <c r="C55" s="313"/>
      <c r="J55" s="313" t="s">
        <v>101</v>
      </c>
      <c r="K55" s="313"/>
      <c r="L55" s="313"/>
      <c r="M55" s="313"/>
      <c r="N55" s="313"/>
      <c r="O55" s="313"/>
      <c r="P55" s="313"/>
      <c r="Q55" s="314">
        <v>564480660.20000005</v>
      </c>
      <c r="R55" s="314"/>
      <c r="T55" s="315">
        <v>94724806.140000001</v>
      </c>
      <c r="U55" s="315"/>
      <c r="V55" s="315"/>
      <c r="Y55" s="315">
        <v>109830838.33</v>
      </c>
      <c r="Z55" s="315"/>
      <c r="AA55" s="315"/>
      <c r="AB55" s="315"/>
      <c r="AC55" s="315"/>
      <c r="AD55" s="315"/>
      <c r="AF55" s="314">
        <v>549374628.00999999</v>
      </c>
      <c r="AG55" s="314"/>
      <c r="AH55" s="314"/>
      <c r="AI55" s="314"/>
      <c r="AJ55" s="314"/>
      <c r="AK55" s="314"/>
      <c r="AL55" s="314"/>
    </row>
    <row r="56" spans="1:38" ht="11.1" customHeight="1" x14ac:dyDescent="0.25">
      <c r="A56" s="313" t="s">
        <v>338</v>
      </c>
      <c r="B56" s="313"/>
      <c r="C56" s="313"/>
      <c r="K56" s="313" t="s">
        <v>102</v>
      </c>
      <c r="L56" s="313"/>
      <c r="M56" s="313"/>
      <c r="N56" s="313"/>
      <c r="O56" s="313"/>
      <c r="P56" s="313"/>
      <c r="Q56" s="314">
        <v>564480660.20000005</v>
      </c>
      <c r="R56" s="314"/>
      <c r="T56" s="315">
        <v>94724806.140000001</v>
      </c>
      <c r="U56" s="315"/>
      <c r="V56" s="315"/>
      <c r="Y56" s="315">
        <v>109830838.33</v>
      </c>
      <c r="Z56" s="315"/>
      <c r="AA56" s="315"/>
      <c r="AB56" s="315"/>
      <c r="AC56" s="315"/>
      <c r="AD56" s="315"/>
      <c r="AF56" s="314">
        <v>549374628.00999999</v>
      </c>
      <c r="AG56" s="314"/>
      <c r="AH56" s="314"/>
      <c r="AI56" s="314"/>
      <c r="AJ56" s="314"/>
      <c r="AK56" s="314"/>
      <c r="AL56" s="314"/>
    </row>
    <row r="57" spans="1:38" ht="11.1" customHeight="1" x14ac:dyDescent="0.25">
      <c r="A57" s="316" t="s">
        <v>339</v>
      </c>
      <c r="B57" s="316"/>
      <c r="C57" s="316"/>
      <c r="M57" s="316" t="s">
        <v>99</v>
      </c>
      <c r="N57" s="316"/>
      <c r="O57" s="316"/>
      <c r="P57" s="316"/>
      <c r="Q57" s="310">
        <v>287829904.06</v>
      </c>
      <c r="R57" s="310"/>
      <c r="T57" s="317">
        <v>68451501.780000001</v>
      </c>
      <c r="U57" s="317"/>
      <c r="V57" s="317"/>
      <c r="Y57" s="317">
        <v>58691525.93</v>
      </c>
      <c r="Z57" s="317"/>
      <c r="AA57" s="317"/>
      <c r="AB57" s="317"/>
      <c r="AC57" s="317"/>
      <c r="AD57" s="317"/>
      <c r="AF57" s="310">
        <v>297589879.91000003</v>
      </c>
      <c r="AG57" s="310"/>
      <c r="AH57" s="310"/>
      <c r="AI57" s="310"/>
      <c r="AJ57" s="310"/>
      <c r="AK57" s="310"/>
      <c r="AL57" s="310"/>
    </row>
    <row r="58" spans="1:38" ht="11.1" customHeight="1" x14ac:dyDescent="0.25">
      <c r="A58" s="316" t="s">
        <v>340</v>
      </c>
      <c r="B58" s="316"/>
      <c r="C58" s="316"/>
      <c r="M58" s="316" t="s">
        <v>103</v>
      </c>
      <c r="N58" s="316"/>
      <c r="O58" s="316"/>
      <c r="P58" s="316"/>
      <c r="Q58" s="310">
        <v>276650756.13999999</v>
      </c>
      <c r="R58" s="310"/>
      <c r="T58" s="317">
        <v>26273304.359999999</v>
      </c>
      <c r="U58" s="317"/>
      <c r="V58" s="317"/>
      <c r="Y58" s="317">
        <v>51139312.399999999</v>
      </c>
      <c r="Z58" s="317"/>
      <c r="AA58" s="317"/>
      <c r="AB58" s="317"/>
      <c r="AC58" s="317"/>
      <c r="AD58" s="317"/>
      <c r="AF58" s="310">
        <v>251784748.09999999</v>
      </c>
      <c r="AG58" s="310"/>
      <c r="AH58" s="310"/>
      <c r="AI58" s="310"/>
      <c r="AJ58" s="310"/>
      <c r="AK58" s="310"/>
      <c r="AL58" s="310"/>
    </row>
    <row r="59" spans="1:38" ht="11.1" customHeight="1" x14ac:dyDescent="0.25">
      <c r="A59" s="313" t="s">
        <v>341</v>
      </c>
      <c r="B59" s="313"/>
      <c r="C59" s="313"/>
      <c r="J59" s="313" t="s">
        <v>342</v>
      </c>
      <c r="K59" s="313"/>
      <c r="L59" s="313"/>
      <c r="M59" s="313"/>
      <c r="N59" s="313"/>
      <c r="O59" s="313"/>
      <c r="P59" s="313"/>
      <c r="Q59" s="314">
        <v>19136.439999999999</v>
      </c>
      <c r="R59" s="314"/>
      <c r="T59" s="315">
        <v>0</v>
      </c>
      <c r="U59" s="315"/>
      <c r="V59" s="315"/>
      <c r="Y59" s="315">
        <v>0</v>
      </c>
      <c r="Z59" s="315"/>
      <c r="AA59" s="315"/>
      <c r="AB59" s="315"/>
      <c r="AC59" s="315"/>
      <c r="AD59" s="315"/>
      <c r="AF59" s="314">
        <v>19136.439999999999</v>
      </c>
      <c r="AG59" s="314"/>
      <c r="AH59" s="314"/>
      <c r="AI59" s="314"/>
      <c r="AJ59" s="314"/>
      <c r="AK59" s="314"/>
      <c r="AL59" s="314"/>
    </row>
    <row r="60" spans="1:38" ht="11.1" customHeight="1" x14ac:dyDescent="0.25">
      <c r="A60" s="313" t="s">
        <v>343</v>
      </c>
      <c r="B60" s="313"/>
      <c r="C60" s="313"/>
      <c r="K60" s="313" t="s">
        <v>104</v>
      </c>
      <c r="L60" s="313"/>
      <c r="M60" s="313"/>
      <c r="N60" s="313"/>
      <c r="O60" s="313"/>
      <c r="P60" s="313"/>
      <c r="Q60" s="314">
        <v>19136.439999999999</v>
      </c>
      <c r="R60" s="314"/>
      <c r="T60" s="315">
        <v>0</v>
      </c>
      <c r="U60" s="315"/>
      <c r="V60" s="315"/>
      <c r="Y60" s="315">
        <v>0</v>
      </c>
      <c r="Z60" s="315"/>
      <c r="AA60" s="315"/>
      <c r="AB60" s="315"/>
      <c r="AC60" s="315"/>
      <c r="AD60" s="315"/>
      <c r="AF60" s="314">
        <v>19136.439999999999</v>
      </c>
      <c r="AG60" s="314"/>
      <c r="AH60" s="314"/>
      <c r="AI60" s="314"/>
      <c r="AJ60" s="314"/>
      <c r="AK60" s="314"/>
      <c r="AL60" s="314"/>
    </row>
    <row r="61" spans="1:38" ht="11.1" customHeight="1" x14ac:dyDescent="0.25">
      <c r="A61" s="316" t="s">
        <v>344</v>
      </c>
      <c r="B61" s="316"/>
      <c r="C61" s="316"/>
      <c r="M61" s="316" t="s">
        <v>105</v>
      </c>
      <c r="N61" s="316"/>
      <c r="O61" s="316"/>
      <c r="P61" s="316"/>
      <c r="Q61" s="310">
        <v>19136.439999999999</v>
      </c>
      <c r="R61" s="310"/>
      <c r="T61" s="317">
        <v>0</v>
      </c>
      <c r="U61" s="317"/>
      <c r="V61" s="317"/>
      <c r="Y61" s="317">
        <v>0</v>
      </c>
      <c r="Z61" s="317"/>
      <c r="AA61" s="317"/>
      <c r="AB61" s="317"/>
      <c r="AC61" s="317"/>
      <c r="AD61" s="317"/>
      <c r="AF61" s="310">
        <v>19136.439999999999</v>
      </c>
      <c r="AG61" s="310"/>
      <c r="AH61" s="310"/>
      <c r="AI61" s="310"/>
      <c r="AJ61" s="310"/>
      <c r="AK61" s="310"/>
      <c r="AL61" s="310"/>
    </row>
    <row r="62" spans="1:38" ht="11.1" customHeight="1" x14ac:dyDescent="0.25">
      <c r="A62" s="313" t="s">
        <v>345</v>
      </c>
      <c r="B62" s="313"/>
      <c r="C62" s="313"/>
      <c r="H62" s="313" t="s">
        <v>346</v>
      </c>
      <c r="I62" s="313"/>
      <c r="J62" s="313"/>
      <c r="K62" s="313"/>
      <c r="L62" s="313"/>
      <c r="M62" s="313"/>
      <c r="N62" s="313"/>
      <c r="O62" s="313"/>
      <c r="P62" s="313"/>
      <c r="Q62" s="314">
        <v>6568630.8300000001</v>
      </c>
      <c r="R62" s="314"/>
      <c r="T62" s="315">
        <v>561899.22</v>
      </c>
      <c r="U62" s="315"/>
      <c r="V62" s="315"/>
      <c r="Y62" s="315">
        <v>606092.89</v>
      </c>
      <c r="Z62" s="315"/>
      <c r="AA62" s="315"/>
      <c r="AB62" s="315"/>
      <c r="AC62" s="315"/>
      <c r="AD62" s="315"/>
      <c r="AF62" s="314">
        <v>6524437.1600000001</v>
      </c>
      <c r="AG62" s="314"/>
      <c r="AH62" s="314"/>
      <c r="AI62" s="314"/>
      <c r="AJ62" s="314"/>
      <c r="AK62" s="314"/>
      <c r="AL62" s="314"/>
    </row>
    <row r="63" spans="1:38" ht="11.1" customHeight="1" x14ac:dyDescent="0.25">
      <c r="A63" s="313" t="s">
        <v>347</v>
      </c>
      <c r="B63" s="313"/>
      <c r="C63" s="313"/>
      <c r="I63" s="313" t="s">
        <v>106</v>
      </c>
      <c r="J63" s="313"/>
      <c r="K63" s="313"/>
      <c r="L63" s="313"/>
      <c r="M63" s="313"/>
      <c r="N63" s="313"/>
      <c r="O63" s="313"/>
      <c r="P63" s="313"/>
      <c r="Q63" s="314">
        <v>6027567.8200000003</v>
      </c>
      <c r="R63" s="314"/>
      <c r="T63" s="315">
        <v>0</v>
      </c>
      <c r="U63" s="315"/>
      <c r="V63" s="315"/>
      <c r="Y63" s="315">
        <v>212728.32000000001</v>
      </c>
      <c r="Z63" s="315"/>
      <c r="AA63" s="315"/>
      <c r="AB63" s="315"/>
      <c r="AC63" s="315"/>
      <c r="AD63" s="315"/>
      <c r="AF63" s="314">
        <v>5814839.5</v>
      </c>
      <c r="AG63" s="314"/>
      <c r="AH63" s="314"/>
      <c r="AI63" s="314"/>
      <c r="AJ63" s="314"/>
      <c r="AK63" s="314"/>
      <c r="AL63" s="314"/>
    </row>
    <row r="64" spans="1:38" ht="11.1" customHeight="1" x14ac:dyDescent="0.25">
      <c r="A64" s="313" t="s">
        <v>348</v>
      </c>
      <c r="B64" s="313"/>
      <c r="C64" s="313"/>
      <c r="J64" s="313" t="s">
        <v>349</v>
      </c>
      <c r="K64" s="313"/>
      <c r="L64" s="313"/>
      <c r="M64" s="313"/>
      <c r="N64" s="313"/>
      <c r="O64" s="313"/>
      <c r="P64" s="313"/>
      <c r="Q64" s="314">
        <v>6911352.1299999999</v>
      </c>
      <c r="R64" s="314"/>
      <c r="T64" s="315">
        <v>0</v>
      </c>
      <c r="U64" s="315"/>
      <c r="V64" s="315"/>
      <c r="Y64" s="315">
        <v>0</v>
      </c>
      <c r="Z64" s="315"/>
      <c r="AA64" s="315"/>
      <c r="AB64" s="315"/>
      <c r="AC64" s="315"/>
      <c r="AD64" s="315"/>
      <c r="AF64" s="314">
        <v>6911352.1299999999</v>
      </c>
      <c r="AG64" s="314"/>
      <c r="AH64" s="314"/>
      <c r="AI64" s="314"/>
      <c r="AJ64" s="314"/>
      <c r="AK64" s="314"/>
      <c r="AL64" s="314"/>
    </row>
    <row r="65" spans="1:38" ht="11.1" customHeight="1" x14ac:dyDescent="0.25">
      <c r="A65" s="313" t="s">
        <v>350</v>
      </c>
      <c r="B65" s="313"/>
      <c r="C65" s="313"/>
      <c r="K65" s="313" t="s">
        <v>107</v>
      </c>
      <c r="L65" s="313"/>
      <c r="M65" s="313"/>
      <c r="N65" s="313"/>
      <c r="O65" s="313"/>
      <c r="P65" s="313"/>
      <c r="Q65" s="314">
        <v>746191.28</v>
      </c>
      <c r="R65" s="314"/>
      <c r="T65" s="315">
        <v>0</v>
      </c>
      <c r="U65" s="315"/>
      <c r="V65" s="315"/>
      <c r="Y65" s="315">
        <v>0</v>
      </c>
      <c r="Z65" s="315"/>
      <c r="AA65" s="315"/>
      <c r="AB65" s="315"/>
      <c r="AC65" s="315"/>
      <c r="AD65" s="315"/>
      <c r="AF65" s="314">
        <v>746191.28</v>
      </c>
      <c r="AG65" s="314"/>
      <c r="AH65" s="314"/>
      <c r="AI65" s="314"/>
      <c r="AJ65" s="314"/>
      <c r="AK65" s="314"/>
      <c r="AL65" s="314"/>
    </row>
    <row r="66" spans="1:38" ht="11.1" customHeight="1" x14ac:dyDescent="0.25">
      <c r="A66" s="316" t="s">
        <v>351</v>
      </c>
      <c r="B66" s="316"/>
      <c r="C66" s="316"/>
      <c r="M66" s="316" t="s">
        <v>108</v>
      </c>
      <c r="N66" s="316"/>
      <c r="O66" s="316"/>
      <c r="P66" s="316"/>
      <c r="Q66" s="310">
        <v>746191.28</v>
      </c>
      <c r="R66" s="310"/>
      <c r="T66" s="317">
        <v>0</v>
      </c>
      <c r="U66" s="317"/>
      <c r="V66" s="317"/>
      <c r="Y66" s="317">
        <v>0</v>
      </c>
      <c r="Z66" s="317"/>
      <c r="AA66" s="317"/>
      <c r="AB66" s="317"/>
      <c r="AC66" s="317"/>
      <c r="AD66" s="317"/>
      <c r="AF66" s="310">
        <v>746191.28</v>
      </c>
      <c r="AG66" s="310"/>
      <c r="AH66" s="310"/>
      <c r="AI66" s="310"/>
      <c r="AJ66" s="310"/>
      <c r="AK66" s="310"/>
      <c r="AL66" s="310"/>
    </row>
    <row r="67" spans="1:38" ht="11.1" customHeight="1" x14ac:dyDescent="0.25">
      <c r="A67" s="313" t="s">
        <v>352</v>
      </c>
      <c r="B67" s="313"/>
      <c r="C67" s="313"/>
      <c r="K67" s="313" t="s">
        <v>353</v>
      </c>
      <c r="L67" s="313"/>
      <c r="M67" s="313"/>
      <c r="N67" s="313"/>
      <c r="O67" s="313"/>
      <c r="P67" s="313"/>
      <c r="Q67" s="314">
        <v>6165160.8499999996</v>
      </c>
      <c r="R67" s="314"/>
      <c r="T67" s="315">
        <v>0</v>
      </c>
      <c r="U67" s="315"/>
      <c r="V67" s="315"/>
      <c r="Y67" s="315">
        <v>0</v>
      </c>
      <c r="Z67" s="315"/>
      <c r="AA67" s="315"/>
      <c r="AB67" s="315"/>
      <c r="AC67" s="315"/>
      <c r="AD67" s="315"/>
      <c r="AF67" s="314">
        <v>6165160.8499999996</v>
      </c>
      <c r="AG67" s="314"/>
      <c r="AH67" s="314"/>
      <c r="AI67" s="314"/>
      <c r="AJ67" s="314"/>
      <c r="AK67" s="314"/>
      <c r="AL67" s="314"/>
    </row>
    <row r="68" spans="1:38" ht="11.1" customHeight="1" x14ac:dyDescent="0.25">
      <c r="A68" s="316" t="s">
        <v>354</v>
      </c>
      <c r="B68" s="316"/>
      <c r="C68" s="316"/>
      <c r="M68" s="316" t="s">
        <v>110</v>
      </c>
      <c r="N68" s="316"/>
      <c r="O68" s="316"/>
      <c r="P68" s="316"/>
      <c r="Q68" s="310">
        <v>6165160.8499999996</v>
      </c>
      <c r="R68" s="310"/>
      <c r="T68" s="317">
        <v>0</v>
      </c>
      <c r="U68" s="317"/>
      <c r="V68" s="317"/>
      <c r="Y68" s="317">
        <v>0</v>
      </c>
      <c r="Z68" s="317"/>
      <c r="AA68" s="317"/>
      <c r="AB68" s="317"/>
      <c r="AC68" s="317"/>
      <c r="AD68" s="317"/>
      <c r="AF68" s="310">
        <v>6165160.8499999996</v>
      </c>
      <c r="AG68" s="310"/>
      <c r="AH68" s="310"/>
      <c r="AI68" s="310"/>
      <c r="AJ68" s="310"/>
      <c r="AK68" s="310"/>
      <c r="AL68" s="310"/>
    </row>
    <row r="69" spans="1:38" ht="11.1" customHeight="1" x14ac:dyDescent="0.25">
      <c r="A69" s="313" t="s">
        <v>355</v>
      </c>
      <c r="B69" s="313"/>
      <c r="C69" s="313"/>
      <c r="J69" s="313" t="s">
        <v>356</v>
      </c>
      <c r="K69" s="313"/>
      <c r="L69" s="313"/>
      <c r="M69" s="313"/>
      <c r="N69" s="313"/>
      <c r="O69" s="313"/>
      <c r="P69" s="313"/>
      <c r="Q69" s="314">
        <v>-883784.31</v>
      </c>
      <c r="R69" s="314"/>
      <c r="T69" s="315">
        <v>0</v>
      </c>
      <c r="U69" s="315"/>
      <c r="V69" s="315"/>
      <c r="Y69" s="315">
        <v>212728.32000000001</v>
      </c>
      <c r="Z69" s="315"/>
      <c r="AA69" s="315"/>
      <c r="AB69" s="315"/>
      <c r="AC69" s="315"/>
      <c r="AD69" s="315"/>
      <c r="AF69" s="314">
        <v>-1096512.6299999999</v>
      </c>
      <c r="AG69" s="314"/>
      <c r="AH69" s="314"/>
      <c r="AI69" s="314"/>
      <c r="AJ69" s="314"/>
      <c r="AK69" s="314"/>
      <c r="AL69" s="314"/>
    </row>
    <row r="70" spans="1:38" ht="11.1" customHeight="1" x14ac:dyDescent="0.25">
      <c r="A70" s="313" t="s">
        <v>357</v>
      </c>
      <c r="B70" s="313"/>
      <c r="C70" s="313"/>
      <c r="K70" s="313" t="s">
        <v>353</v>
      </c>
      <c r="L70" s="313"/>
      <c r="M70" s="313"/>
      <c r="N70" s="313"/>
      <c r="O70" s="313"/>
      <c r="P70" s="313"/>
      <c r="Q70" s="314">
        <v>-883784.31</v>
      </c>
      <c r="R70" s="314"/>
      <c r="T70" s="315">
        <v>0</v>
      </c>
      <c r="U70" s="315"/>
      <c r="V70" s="315"/>
      <c r="Y70" s="315">
        <v>212728.32000000001</v>
      </c>
      <c r="Z70" s="315"/>
      <c r="AA70" s="315"/>
      <c r="AB70" s="315"/>
      <c r="AC70" s="315"/>
      <c r="AD70" s="315"/>
      <c r="AF70" s="314">
        <v>-1096512.6299999999</v>
      </c>
      <c r="AG70" s="314"/>
      <c r="AH70" s="314"/>
      <c r="AI70" s="314"/>
      <c r="AJ70" s="314"/>
      <c r="AK70" s="314"/>
      <c r="AL70" s="314"/>
    </row>
    <row r="71" spans="1:38" ht="11.1" customHeight="1" x14ac:dyDescent="0.25">
      <c r="A71" s="316" t="s">
        <v>358</v>
      </c>
      <c r="B71" s="316"/>
      <c r="C71" s="316"/>
      <c r="M71" s="316" t="s">
        <v>110</v>
      </c>
      <c r="N71" s="316"/>
      <c r="O71" s="316"/>
      <c r="P71" s="316"/>
      <c r="Q71" s="310">
        <v>-883784.31</v>
      </c>
      <c r="R71" s="310"/>
      <c r="T71" s="317">
        <v>0</v>
      </c>
      <c r="U71" s="317"/>
      <c r="V71" s="317"/>
      <c r="Y71" s="317">
        <v>212728.32000000001</v>
      </c>
      <c r="Z71" s="317"/>
      <c r="AA71" s="317"/>
      <c r="AB71" s="317"/>
      <c r="AC71" s="317"/>
      <c r="AD71" s="317"/>
      <c r="AF71" s="310">
        <v>-1096512.6299999999</v>
      </c>
      <c r="AG71" s="310"/>
      <c r="AH71" s="310"/>
      <c r="AI71" s="310"/>
      <c r="AJ71" s="310"/>
      <c r="AK71" s="310"/>
      <c r="AL71" s="310"/>
    </row>
    <row r="72" spans="1:38" ht="11.1" customHeight="1" x14ac:dyDescent="0.25">
      <c r="A72" s="313" t="s">
        <v>359</v>
      </c>
      <c r="B72" s="313"/>
      <c r="C72" s="313"/>
      <c r="I72" s="313" t="s">
        <v>111</v>
      </c>
      <c r="J72" s="313"/>
      <c r="K72" s="313"/>
      <c r="L72" s="313"/>
      <c r="M72" s="313"/>
      <c r="N72" s="313"/>
      <c r="O72" s="313"/>
      <c r="P72" s="313"/>
      <c r="Q72" s="314">
        <v>541063.01</v>
      </c>
      <c r="R72" s="314"/>
      <c r="T72" s="315">
        <v>561899.22</v>
      </c>
      <c r="U72" s="315"/>
      <c r="V72" s="315"/>
      <c r="Y72" s="315">
        <v>393364.57</v>
      </c>
      <c r="Z72" s="315"/>
      <c r="AA72" s="315"/>
      <c r="AB72" s="315"/>
      <c r="AC72" s="315"/>
      <c r="AD72" s="315"/>
      <c r="AF72" s="314">
        <v>709597.66</v>
      </c>
      <c r="AG72" s="314"/>
      <c r="AH72" s="314"/>
      <c r="AI72" s="314"/>
      <c r="AJ72" s="314"/>
      <c r="AK72" s="314"/>
      <c r="AL72" s="314"/>
    </row>
    <row r="73" spans="1:38" ht="11.1" customHeight="1" x14ac:dyDescent="0.25">
      <c r="A73" s="313" t="s">
        <v>360</v>
      </c>
      <c r="B73" s="313"/>
      <c r="C73" s="313"/>
      <c r="J73" s="313" t="s">
        <v>361</v>
      </c>
      <c r="K73" s="313"/>
      <c r="L73" s="313"/>
      <c r="M73" s="313"/>
      <c r="N73" s="313"/>
      <c r="O73" s="313"/>
      <c r="P73" s="313"/>
      <c r="Q73" s="314">
        <v>688537.36</v>
      </c>
      <c r="R73" s="314"/>
      <c r="T73" s="315">
        <v>184041.66</v>
      </c>
      <c r="U73" s="315"/>
      <c r="V73" s="315"/>
      <c r="Y73" s="315">
        <v>0</v>
      </c>
      <c r="Z73" s="315"/>
      <c r="AA73" s="315"/>
      <c r="AB73" s="315"/>
      <c r="AC73" s="315"/>
      <c r="AD73" s="315"/>
      <c r="AF73" s="314">
        <v>872579.02</v>
      </c>
      <c r="AG73" s="314"/>
      <c r="AH73" s="314"/>
      <c r="AI73" s="314"/>
      <c r="AJ73" s="314"/>
      <c r="AK73" s="314"/>
      <c r="AL73" s="314"/>
    </row>
    <row r="74" spans="1:38" ht="11.1" customHeight="1" x14ac:dyDescent="0.25">
      <c r="A74" s="313" t="s">
        <v>362</v>
      </c>
      <c r="B74" s="313"/>
      <c r="C74" s="313"/>
      <c r="K74" s="313" t="s">
        <v>363</v>
      </c>
      <c r="L74" s="313"/>
      <c r="M74" s="313"/>
      <c r="N74" s="313"/>
      <c r="O74" s="313"/>
      <c r="P74" s="313"/>
      <c r="Q74" s="314">
        <v>655058.68999999994</v>
      </c>
      <c r="R74" s="314"/>
      <c r="T74" s="315">
        <v>16000</v>
      </c>
      <c r="U74" s="315"/>
      <c r="V74" s="315"/>
      <c r="Y74" s="315">
        <v>0</v>
      </c>
      <c r="Z74" s="315"/>
      <c r="AA74" s="315"/>
      <c r="AB74" s="315"/>
      <c r="AC74" s="315"/>
      <c r="AD74" s="315"/>
      <c r="AF74" s="314">
        <v>671058.68999999994</v>
      </c>
      <c r="AG74" s="314"/>
      <c r="AH74" s="314"/>
      <c r="AI74" s="314"/>
      <c r="AJ74" s="314"/>
      <c r="AK74" s="314"/>
      <c r="AL74" s="314"/>
    </row>
    <row r="75" spans="1:38" ht="11.1" customHeight="1" x14ac:dyDescent="0.25">
      <c r="A75" s="316" t="s">
        <v>364</v>
      </c>
      <c r="B75" s="316"/>
      <c r="C75" s="316"/>
      <c r="M75" s="316" t="s">
        <v>113</v>
      </c>
      <c r="N75" s="316"/>
      <c r="O75" s="316"/>
      <c r="P75" s="316"/>
      <c r="Q75" s="310">
        <v>655058.68999999994</v>
      </c>
      <c r="R75" s="310"/>
      <c r="T75" s="317">
        <v>16000</v>
      </c>
      <c r="U75" s="317"/>
      <c r="V75" s="317"/>
      <c r="Y75" s="317">
        <v>0</v>
      </c>
      <c r="Z75" s="317"/>
      <c r="AA75" s="317"/>
      <c r="AB75" s="317"/>
      <c r="AC75" s="317"/>
      <c r="AD75" s="317"/>
      <c r="AF75" s="310">
        <v>671058.68999999994</v>
      </c>
      <c r="AG75" s="310"/>
      <c r="AH75" s="310"/>
      <c r="AI75" s="310"/>
      <c r="AJ75" s="310"/>
      <c r="AK75" s="310"/>
      <c r="AL75" s="310"/>
    </row>
    <row r="76" spans="1:38" ht="11.1" customHeight="1" x14ac:dyDescent="0.25">
      <c r="A76" s="313" t="s">
        <v>365</v>
      </c>
      <c r="B76" s="313"/>
      <c r="C76" s="313"/>
      <c r="K76" s="313" t="s">
        <v>366</v>
      </c>
      <c r="L76" s="313"/>
      <c r="M76" s="313"/>
      <c r="N76" s="313"/>
      <c r="O76" s="313"/>
      <c r="P76" s="313"/>
      <c r="Q76" s="314">
        <v>13337.67</v>
      </c>
      <c r="R76" s="314"/>
      <c r="T76" s="315">
        <v>49165</v>
      </c>
      <c r="U76" s="315"/>
      <c r="V76" s="315"/>
      <c r="Y76" s="315">
        <v>0</v>
      </c>
      <c r="Z76" s="315"/>
      <c r="AA76" s="315"/>
      <c r="AB76" s="315"/>
      <c r="AC76" s="315"/>
      <c r="AD76" s="315"/>
      <c r="AF76" s="314">
        <v>62502.67</v>
      </c>
      <c r="AG76" s="314"/>
      <c r="AH76" s="314"/>
      <c r="AI76" s="314"/>
      <c r="AJ76" s="314"/>
      <c r="AK76" s="314"/>
      <c r="AL76" s="314"/>
    </row>
    <row r="77" spans="1:38" ht="11.1" customHeight="1" x14ac:dyDescent="0.25">
      <c r="A77" s="316" t="s">
        <v>367</v>
      </c>
      <c r="B77" s="316"/>
      <c r="C77" s="316"/>
      <c r="M77" s="316" t="s">
        <v>249</v>
      </c>
      <c r="N77" s="316"/>
      <c r="O77" s="316"/>
      <c r="P77" s="316"/>
      <c r="Q77" s="310">
        <v>13337.67</v>
      </c>
      <c r="R77" s="310"/>
      <c r="T77" s="317">
        <v>49165</v>
      </c>
      <c r="U77" s="317"/>
      <c r="V77" s="317"/>
      <c r="Y77" s="317">
        <v>0</v>
      </c>
      <c r="Z77" s="317"/>
      <c r="AA77" s="317"/>
      <c r="AB77" s="317"/>
      <c r="AC77" s="317"/>
      <c r="AD77" s="317"/>
      <c r="AF77" s="310">
        <v>62502.67</v>
      </c>
      <c r="AG77" s="310"/>
      <c r="AH77" s="310"/>
      <c r="AI77" s="310"/>
      <c r="AJ77" s="310"/>
      <c r="AK77" s="310"/>
      <c r="AL77" s="310"/>
    </row>
    <row r="78" spans="1:38" ht="11.1" customHeight="1" x14ac:dyDescent="0.25">
      <c r="A78" s="313" t="s">
        <v>368</v>
      </c>
      <c r="B78" s="313"/>
      <c r="C78" s="313"/>
      <c r="K78" s="313" t="s">
        <v>114</v>
      </c>
      <c r="L78" s="313"/>
      <c r="M78" s="313"/>
      <c r="N78" s="313"/>
      <c r="O78" s="313"/>
      <c r="P78" s="313"/>
      <c r="Q78" s="314">
        <v>20141</v>
      </c>
      <c r="R78" s="314"/>
      <c r="T78" s="315">
        <v>118876.66</v>
      </c>
      <c r="U78" s="315"/>
      <c r="V78" s="315"/>
      <c r="Y78" s="315">
        <v>0</v>
      </c>
      <c r="Z78" s="315"/>
      <c r="AA78" s="315"/>
      <c r="AB78" s="315"/>
      <c r="AC78" s="315"/>
      <c r="AD78" s="315"/>
      <c r="AF78" s="314">
        <v>139017.66</v>
      </c>
      <c r="AG78" s="314"/>
      <c r="AH78" s="314"/>
      <c r="AI78" s="314"/>
      <c r="AJ78" s="314"/>
      <c r="AK78" s="314"/>
      <c r="AL78" s="314"/>
    </row>
    <row r="79" spans="1:38" ht="11.1" customHeight="1" x14ac:dyDescent="0.25">
      <c r="A79" s="316" t="s">
        <v>369</v>
      </c>
      <c r="B79" s="316"/>
      <c r="C79" s="316"/>
      <c r="M79" s="316" t="s">
        <v>114</v>
      </c>
      <c r="N79" s="316"/>
      <c r="O79" s="316"/>
      <c r="P79" s="316"/>
      <c r="Q79" s="310">
        <v>20141</v>
      </c>
      <c r="R79" s="310"/>
      <c r="T79" s="317">
        <v>118876.66</v>
      </c>
      <c r="U79" s="317"/>
      <c r="V79" s="317"/>
      <c r="Y79" s="317">
        <v>0</v>
      </c>
      <c r="Z79" s="317"/>
      <c r="AA79" s="317"/>
      <c r="AB79" s="317"/>
      <c r="AC79" s="317"/>
      <c r="AD79" s="317"/>
      <c r="AF79" s="310">
        <v>139017.66</v>
      </c>
      <c r="AG79" s="310"/>
      <c r="AH79" s="310"/>
      <c r="AI79" s="310"/>
      <c r="AJ79" s="310"/>
      <c r="AK79" s="310"/>
      <c r="AL79" s="310"/>
    </row>
    <row r="80" spans="1:38" ht="11.1" customHeight="1" x14ac:dyDescent="0.25">
      <c r="A80" s="313" t="s">
        <v>370</v>
      </c>
      <c r="B80" s="313"/>
      <c r="C80" s="313"/>
      <c r="J80" s="313" t="s">
        <v>371</v>
      </c>
      <c r="K80" s="313"/>
      <c r="L80" s="313"/>
      <c r="M80" s="313"/>
      <c r="N80" s="313"/>
      <c r="O80" s="313"/>
      <c r="P80" s="313"/>
      <c r="Q80" s="314">
        <v>-145557.29999999999</v>
      </c>
      <c r="R80" s="314"/>
      <c r="T80" s="315">
        <v>117671.66</v>
      </c>
      <c r="U80" s="315"/>
      <c r="V80" s="315"/>
      <c r="Y80" s="315">
        <v>155695.72</v>
      </c>
      <c r="Z80" s="315"/>
      <c r="AA80" s="315"/>
      <c r="AB80" s="315"/>
      <c r="AC80" s="315"/>
      <c r="AD80" s="315"/>
      <c r="AF80" s="314">
        <v>-183581.36</v>
      </c>
      <c r="AG80" s="314"/>
      <c r="AH80" s="314"/>
      <c r="AI80" s="314"/>
      <c r="AJ80" s="314"/>
      <c r="AK80" s="314"/>
      <c r="AL80" s="314"/>
    </row>
    <row r="81" spans="1:38" ht="11.1" customHeight="1" x14ac:dyDescent="0.25">
      <c r="A81" s="313" t="s">
        <v>372</v>
      </c>
      <c r="B81" s="313"/>
      <c r="C81" s="313"/>
      <c r="K81" s="313" t="s">
        <v>363</v>
      </c>
      <c r="L81" s="313"/>
      <c r="M81" s="313"/>
      <c r="N81" s="313"/>
      <c r="O81" s="313"/>
      <c r="P81" s="313"/>
      <c r="Q81" s="314">
        <v>-138922.07</v>
      </c>
      <c r="R81" s="314"/>
      <c r="T81" s="315">
        <v>0</v>
      </c>
      <c r="U81" s="315"/>
      <c r="V81" s="315"/>
      <c r="Y81" s="315">
        <v>27529.57</v>
      </c>
      <c r="Z81" s="315"/>
      <c r="AA81" s="315"/>
      <c r="AB81" s="315"/>
      <c r="AC81" s="315"/>
      <c r="AD81" s="315"/>
      <c r="AF81" s="314">
        <v>-166451.64000000001</v>
      </c>
      <c r="AG81" s="314"/>
      <c r="AH81" s="314"/>
      <c r="AI81" s="314"/>
      <c r="AJ81" s="314"/>
      <c r="AK81" s="314"/>
      <c r="AL81" s="314"/>
    </row>
    <row r="82" spans="1:38" ht="11.1" customHeight="1" x14ac:dyDescent="0.25">
      <c r="A82" s="316" t="s">
        <v>373</v>
      </c>
      <c r="B82" s="316"/>
      <c r="C82" s="316"/>
      <c r="M82" s="316" t="s">
        <v>113</v>
      </c>
      <c r="N82" s="316"/>
      <c r="O82" s="316"/>
      <c r="P82" s="316"/>
      <c r="Q82" s="310">
        <v>-138922.07</v>
      </c>
      <c r="R82" s="310"/>
      <c r="T82" s="317">
        <v>0</v>
      </c>
      <c r="U82" s="317"/>
      <c r="V82" s="317"/>
      <c r="Y82" s="317">
        <v>27529.57</v>
      </c>
      <c r="Z82" s="317"/>
      <c r="AA82" s="317"/>
      <c r="AB82" s="317"/>
      <c r="AC82" s="317"/>
      <c r="AD82" s="317"/>
      <c r="AF82" s="310">
        <v>-166451.64000000001</v>
      </c>
      <c r="AG82" s="310"/>
      <c r="AH82" s="310"/>
      <c r="AI82" s="310"/>
      <c r="AJ82" s="310"/>
      <c r="AK82" s="310"/>
      <c r="AL82" s="310"/>
    </row>
    <row r="83" spans="1:38" ht="11.1" customHeight="1" x14ac:dyDescent="0.25">
      <c r="A83" s="313" t="s">
        <v>1548</v>
      </c>
      <c r="B83" s="313"/>
      <c r="C83" s="313"/>
      <c r="K83" s="313" t="s">
        <v>366</v>
      </c>
      <c r="L83" s="313"/>
      <c r="M83" s="313"/>
      <c r="N83" s="313"/>
      <c r="O83" s="313"/>
      <c r="P83" s="313"/>
      <c r="Q83" s="314">
        <v>0</v>
      </c>
      <c r="R83" s="314"/>
      <c r="T83" s="315">
        <v>0</v>
      </c>
      <c r="U83" s="315"/>
      <c r="V83" s="315"/>
      <c r="Y83" s="315">
        <v>4554.5</v>
      </c>
      <c r="Z83" s="315"/>
      <c r="AA83" s="315"/>
      <c r="AB83" s="315"/>
      <c r="AC83" s="315"/>
      <c r="AD83" s="315"/>
      <c r="AF83" s="314">
        <v>-4554.5</v>
      </c>
      <c r="AG83" s="314"/>
      <c r="AH83" s="314"/>
      <c r="AI83" s="314"/>
      <c r="AJ83" s="314"/>
      <c r="AK83" s="314"/>
      <c r="AL83" s="314"/>
    </row>
    <row r="84" spans="1:38" ht="11.1" customHeight="1" x14ac:dyDescent="0.25">
      <c r="A84" s="316" t="s">
        <v>1549</v>
      </c>
      <c r="B84" s="316"/>
      <c r="C84" s="316"/>
      <c r="M84" s="316" t="s">
        <v>366</v>
      </c>
      <c r="N84" s="316"/>
      <c r="O84" s="316"/>
      <c r="P84" s="316"/>
      <c r="Q84" s="310">
        <v>0</v>
      </c>
      <c r="R84" s="310"/>
      <c r="T84" s="317">
        <v>0</v>
      </c>
      <c r="U84" s="317"/>
      <c r="V84" s="317"/>
      <c r="Y84" s="317">
        <v>4554.5</v>
      </c>
      <c r="Z84" s="317"/>
      <c r="AA84" s="317"/>
      <c r="AB84" s="317"/>
      <c r="AC84" s="317"/>
      <c r="AD84" s="317"/>
      <c r="AF84" s="310">
        <v>-4554.5</v>
      </c>
      <c r="AG84" s="310"/>
      <c r="AH84" s="310"/>
      <c r="AI84" s="310"/>
      <c r="AJ84" s="310"/>
      <c r="AK84" s="310"/>
      <c r="AL84" s="310"/>
    </row>
    <row r="85" spans="1:38" ht="11.1" customHeight="1" x14ac:dyDescent="0.25">
      <c r="A85" s="313" t="s">
        <v>374</v>
      </c>
      <c r="B85" s="313"/>
      <c r="C85" s="313"/>
      <c r="K85" s="313" t="s">
        <v>114</v>
      </c>
      <c r="L85" s="313"/>
      <c r="M85" s="313"/>
      <c r="N85" s="313"/>
      <c r="O85" s="313"/>
      <c r="P85" s="313"/>
      <c r="Q85" s="314">
        <v>-6635.23</v>
      </c>
      <c r="R85" s="314"/>
      <c r="T85" s="315">
        <v>117671.66</v>
      </c>
      <c r="U85" s="315"/>
      <c r="V85" s="315"/>
      <c r="Y85" s="315">
        <v>123611.65</v>
      </c>
      <c r="Z85" s="315"/>
      <c r="AA85" s="315"/>
      <c r="AB85" s="315"/>
      <c r="AC85" s="315"/>
      <c r="AD85" s="315"/>
      <c r="AF85" s="314">
        <v>-12575.22</v>
      </c>
      <c r="AG85" s="314"/>
      <c r="AH85" s="314"/>
      <c r="AI85" s="314"/>
      <c r="AJ85" s="314"/>
      <c r="AK85" s="314"/>
      <c r="AL85" s="314"/>
    </row>
    <row r="86" spans="1:38" ht="11.1" customHeight="1" x14ac:dyDescent="0.25">
      <c r="A86" s="316" t="s">
        <v>375</v>
      </c>
      <c r="B86" s="316"/>
      <c r="C86" s="316"/>
      <c r="M86" s="316" t="s">
        <v>114</v>
      </c>
      <c r="N86" s="316"/>
      <c r="O86" s="316"/>
      <c r="P86" s="316"/>
      <c r="Q86" s="310">
        <v>-6635.23</v>
      </c>
      <c r="R86" s="310"/>
      <c r="T86" s="317">
        <v>117671.66</v>
      </c>
      <c r="U86" s="317"/>
      <c r="V86" s="317"/>
      <c r="Y86" s="317">
        <v>123611.65</v>
      </c>
      <c r="Z86" s="317"/>
      <c r="AA86" s="317"/>
      <c r="AB86" s="317"/>
      <c r="AC86" s="317"/>
      <c r="AD86" s="317"/>
      <c r="AF86" s="310">
        <v>-12575.22</v>
      </c>
      <c r="AG86" s="310"/>
      <c r="AH86" s="310"/>
      <c r="AI86" s="310"/>
      <c r="AJ86" s="310"/>
      <c r="AK86" s="310"/>
      <c r="AL86" s="310"/>
    </row>
    <row r="87" spans="1:38" ht="11.1" customHeight="1" x14ac:dyDescent="0.25">
      <c r="A87" s="313" t="s">
        <v>376</v>
      </c>
      <c r="B87" s="313"/>
      <c r="C87" s="313"/>
      <c r="J87" s="313" t="s">
        <v>377</v>
      </c>
      <c r="K87" s="313"/>
      <c r="L87" s="313"/>
      <c r="M87" s="313"/>
      <c r="N87" s="313"/>
      <c r="O87" s="313"/>
      <c r="P87" s="313"/>
      <c r="Q87" s="314">
        <v>-1917.05</v>
      </c>
      <c r="R87" s="314"/>
      <c r="T87" s="315">
        <v>260185.9</v>
      </c>
      <c r="U87" s="315"/>
      <c r="V87" s="315"/>
      <c r="Y87" s="315">
        <v>237668.85</v>
      </c>
      <c r="Z87" s="315"/>
      <c r="AA87" s="315"/>
      <c r="AB87" s="315"/>
      <c r="AC87" s="315"/>
      <c r="AD87" s="315"/>
      <c r="AF87" s="314">
        <v>20600</v>
      </c>
      <c r="AG87" s="314"/>
      <c r="AH87" s="314"/>
      <c r="AI87" s="314"/>
      <c r="AJ87" s="314"/>
      <c r="AK87" s="314"/>
      <c r="AL87" s="314"/>
    </row>
    <row r="88" spans="1:38" ht="11.1" customHeight="1" x14ac:dyDescent="0.25">
      <c r="A88" s="313" t="s">
        <v>378</v>
      </c>
      <c r="B88" s="313"/>
      <c r="C88" s="313"/>
      <c r="K88" s="313" t="s">
        <v>363</v>
      </c>
      <c r="L88" s="313"/>
      <c r="M88" s="313"/>
      <c r="N88" s="313"/>
      <c r="O88" s="313"/>
      <c r="P88" s="313"/>
      <c r="Q88" s="314">
        <v>0</v>
      </c>
      <c r="R88" s="314"/>
      <c r="T88" s="315">
        <v>36600</v>
      </c>
      <c r="U88" s="315"/>
      <c r="V88" s="315"/>
      <c r="Y88" s="315">
        <v>16000</v>
      </c>
      <c r="Z88" s="315"/>
      <c r="AA88" s="315"/>
      <c r="AB88" s="315"/>
      <c r="AC88" s="315"/>
      <c r="AD88" s="315"/>
      <c r="AF88" s="314">
        <v>20600</v>
      </c>
      <c r="AG88" s="314"/>
      <c r="AH88" s="314"/>
      <c r="AI88" s="314"/>
      <c r="AJ88" s="314"/>
      <c r="AK88" s="314"/>
      <c r="AL88" s="314"/>
    </row>
    <row r="89" spans="1:38" ht="11.1" customHeight="1" x14ac:dyDescent="0.25">
      <c r="A89" s="316" t="s">
        <v>379</v>
      </c>
      <c r="B89" s="316"/>
      <c r="C89" s="316"/>
      <c r="M89" s="316" t="s">
        <v>380</v>
      </c>
      <c r="N89" s="316"/>
      <c r="O89" s="316"/>
      <c r="P89" s="316"/>
      <c r="Q89" s="310">
        <v>0</v>
      </c>
      <c r="R89" s="310"/>
      <c r="T89" s="317">
        <v>36600</v>
      </c>
      <c r="U89" s="317"/>
      <c r="V89" s="317"/>
      <c r="Y89" s="317">
        <v>16000</v>
      </c>
      <c r="Z89" s="317"/>
      <c r="AA89" s="317"/>
      <c r="AB89" s="317"/>
      <c r="AC89" s="317"/>
      <c r="AD89" s="317"/>
      <c r="AF89" s="310">
        <v>20600</v>
      </c>
      <c r="AG89" s="310"/>
      <c r="AH89" s="310"/>
      <c r="AI89" s="310"/>
      <c r="AJ89" s="310"/>
      <c r="AK89" s="310"/>
      <c r="AL89" s="310"/>
    </row>
    <row r="90" spans="1:38" ht="11.1" customHeight="1" x14ac:dyDescent="0.25">
      <c r="A90" s="313" t="s">
        <v>381</v>
      </c>
      <c r="B90" s="313"/>
      <c r="C90" s="313"/>
      <c r="K90" s="313" t="s">
        <v>366</v>
      </c>
      <c r="L90" s="313"/>
      <c r="M90" s="313"/>
      <c r="N90" s="313"/>
      <c r="O90" s="313"/>
      <c r="P90" s="313"/>
      <c r="Q90" s="314">
        <v>-1917.05</v>
      </c>
      <c r="R90" s="314"/>
      <c r="T90" s="315">
        <v>53719.5</v>
      </c>
      <c r="U90" s="315"/>
      <c r="V90" s="315"/>
      <c r="Y90" s="315">
        <v>51802.45</v>
      </c>
      <c r="Z90" s="315"/>
      <c r="AA90" s="315"/>
      <c r="AB90" s="315"/>
      <c r="AC90" s="315"/>
      <c r="AD90" s="315"/>
      <c r="AF90" s="314">
        <v>0</v>
      </c>
      <c r="AG90" s="314"/>
      <c r="AH90" s="314"/>
      <c r="AI90" s="314"/>
      <c r="AJ90" s="314"/>
      <c r="AK90" s="314"/>
      <c r="AL90" s="314"/>
    </row>
    <row r="91" spans="1:38" ht="11.1" customHeight="1" x14ac:dyDescent="0.25">
      <c r="A91" s="316" t="s">
        <v>382</v>
      </c>
      <c r="B91" s="316"/>
      <c r="C91" s="316"/>
      <c r="M91" s="316" t="s">
        <v>249</v>
      </c>
      <c r="N91" s="316"/>
      <c r="O91" s="316"/>
      <c r="P91" s="316"/>
      <c r="Q91" s="310">
        <v>-1917.05</v>
      </c>
      <c r="R91" s="310"/>
      <c r="T91" s="317">
        <v>53719.5</v>
      </c>
      <c r="U91" s="317"/>
      <c r="V91" s="317"/>
      <c r="Y91" s="317">
        <v>51802.45</v>
      </c>
      <c r="Z91" s="317"/>
      <c r="AA91" s="317"/>
      <c r="AB91" s="317"/>
      <c r="AC91" s="317"/>
      <c r="AD91" s="317"/>
      <c r="AF91" s="310">
        <v>0</v>
      </c>
      <c r="AG91" s="310"/>
      <c r="AH91" s="310"/>
      <c r="AI91" s="310"/>
      <c r="AJ91" s="310"/>
      <c r="AK91" s="310"/>
      <c r="AL91" s="310"/>
    </row>
    <row r="92" spans="1:38" ht="11.1" customHeight="1" x14ac:dyDescent="0.25">
      <c r="A92" s="313" t="s">
        <v>383</v>
      </c>
      <c r="B92" s="313"/>
      <c r="C92" s="313"/>
      <c r="K92" s="313" t="s">
        <v>384</v>
      </c>
      <c r="L92" s="313"/>
      <c r="M92" s="313"/>
      <c r="N92" s="313"/>
      <c r="O92" s="313"/>
      <c r="P92" s="313"/>
      <c r="Q92" s="314">
        <v>0</v>
      </c>
      <c r="R92" s="314"/>
      <c r="T92" s="315">
        <v>169866.4</v>
      </c>
      <c r="U92" s="315"/>
      <c r="V92" s="315"/>
      <c r="Y92" s="315">
        <v>169866.4</v>
      </c>
      <c r="Z92" s="315"/>
      <c r="AA92" s="315"/>
      <c r="AB92" s="315"/>
      <c r="AC92" s="315"/>
      <c r="AD92" s="315"/>
      <c r="AF92" s="314">
        <v>0</v>
      </c>
      <c r="AG92" s="314"/>
      <c r="AH92" s="314"/>
      <c r="AI92" s="314"/>
      <c r="AJ92" s="314"/>
      <c r="AK92" s="314"/>
      <c r="AL92" s="314"/>
    </row>
    <row r="93" spans="1:38" ht="11.1" customHeight="1" x14ac:dyDescent="0.25">
      <c r="A93" s="316" t="s">
        <v>385</v>
      </c>
      <c r="B93" s="316"/>
      <c r="C93" s="316"/>
      <c r="M93" s="316" t="s">
        <v>384</v>
      </c>
      <c r="N93" s="316"/>
      <c r="O93" s="316"/>
      <c r="P93" s="316"/>
      <c r="Q93" s="310">
        <v>0</v>
      </c>
      <c r="R93" s="310"/>
      <c r="T93" s="317">
        <v>169866.4</v>
      </c>
      <c r="U93" s="317"/>
      <c r="V93" s="317"/>
      <c r="Y93" s="317">
        <v>169866.4</v>
      </c>
      <c r="Z93" s="317"/>
      <c r="AA93" s="317"/>
      <c r="AB93" s="317"/>
      <c r="AC93" s="317"/>
      <c r="AD93" s="317"/>
      <c r="AF93" s="310">
        <v>0</v>
      </c>
      <c r="AG93" s="310"/>
      <c r="AH93" s="310"/>
      <c r="AI93" s="310"/>
      <c r="AJ93" s="310"/>
      <c r="AK93" s="310"/>
      <c r="AL93" s="310"/>
    </row>
    <row r="94" spans="1:38" ht="11.1" customHeight="1" x14ac:dyDescent="0.25">
      <c r="A94" s="313" t="s">
        <v>386</v>
      </c>
      <c r="B94" s="313"/>
      <c r="C94" s="313"/>
      <c r="H94" s="313" t="s">
        <v>387</v>
      </c>
      <c r="I94" s="313"/>
      <c r="J94" s="313"/>
      <c r="K94" s="313"/>
      <c r="L94" s="313"/>
      <c r="M94" s="313"/>
      <c r="N94" s="313"/>
      <c r="O94" s="313"/>
      <c r="P94" s="313"/>
      <c r="Q94" s="314">
        <v>2720</v>
      </c>
      <c r="R94" s="314"/>
      <c r="T94" s="315">
        <v>2720</v>
      </c>
      <c r="U94" s="315"/>
      <c r="V94" s="315"/>
      <c r="Y94" s="315">
        <v>2919.47</v>
      </c>
      <c r="Z94" s="315"/>
      <c r="AA94" s="315"/>
      <c r="AB94" s="315"/>
      <c r="AC94" s="315"/>
      <c r="AD94" s="315"/>
      <c r="AF94" s="314">
        <v>2520.5300000000002</v>
      </c>
      <c r="AG94" s="314"/>
      <c r="AH94" s="314"/>
      <c r="AI94" s="314"/>
      <c r="AJ94" s="314"/>
      <c r="AK94" s="314"/>
      <c r="AL94" s="314"/>
    </row>
    <row r="95" spans="1:38" ht="11.1" customHeight="1" x14ac:dyDescent="0.25">
      <c r="A95" s="313" t="s">
        <v>388</v>
      </c>
      <c r="B95" s="313"/>
      <c r="C95" s="313"/>
      <c r="I95" s="313" t="s">
        <v>111</v>
      </c>
      <c r="J95" s="313"/>
      <c r="K95" s="313"/>
      <c r="L95" s="313"/>
      <c r="M95" s="313"/>
      <c r="N95" s="313"/>
      <c r="O95" s="313"/>
      <c r="P95" s="313"/>
      <c r="Q95" s="314">
        <v>2720</v>
      </c>
      <c r="R95" s="314"/>
      <c r="T95" s="315">
        <v>2720</v>
      </c>
      <c r="U95" s="315"/>
      <c r="V95" s="315"/>
      <c r="Y95" s="315">
        <v>2919.47</v>
      </c>
      <c r="Z95" s="315"/>
      <c r="AA95" s="315"/>
      <c r="AB95" s="315"/>
      <c r="AC95" s="315"/>
      <c r="AD95" s="315"/>
      <c r="AF95" s="314">
        <v>2520.5300000000002</v>
      </c>
      <c r="AG95" s="314"/>
      <c r="AH95" s="314"/>
      <c r="AI95" s="314"/>
      <c r="AJ95" s="314"/>
      <c r="AK95" s="314"/>
      <c r="AL95" s="314"/>
    </row>
    <row r="96" spans="1:38" ht="11.1" customHeight="1" x14ac:dyDescent="0.25">
      <c r="A96" s="313" t="s">
        <v>1550</v>
      </c>
      <c r="B96" s="313"/>
      <c r="C96" s="313"/>
      <c r="J96" s="313" t="s">
        <v>963</v>
      </c>
      <c r="K96" s="313"/>
      <c r="L96" s="313"/>
      <c r="M96" s="313"/>
      <c r="N96" s="313"/>
      <c r="O96" s="313"/>
      <c r="P96" s="313"/>
      <c r="Q96" s="314">
        <v>0</v>
      </c>
      <c r="R96" s="314"/>
      <c r="T96" s="315">
        <v>2720</v>
      </c>
      <c r="U96" s="315"/>
      <c r="V96" s="315"/>
      <c r="Y96" s="315">
        <v>0</v>
      </c>
      <c r="Z96" s="315"/>
      <c r="AA96" s="315"/>
      <c r="AB96" s="315"/>
      <c r="AC96" s="315"/>
      <c r="AD96" s="315"/>
      <c r="AF96" s="314">
        <v>2720</v>
      </c>
      <c r="AG96" s="314"/>
      <c r="AH96" s="314"/>
      <c r="AI96" s="314"/>
      <c r="AJ96" s="314"/>
      <c r="AK96" s="314"/>
      <c r="AL96" s="314"/>
    </row>
    <row r="97" spans="1:38" ht="11.1" customHeight="1" x14ac:dyDescent="0.25">
      <c r="A97" s="313" t="s">
        <v>1551</v>
      </c>
      <c r="B97" s="313"/>
      <c r="C97" s="313"/>
      <c r="K97" s="313" t="s">
        <v>392</v>
      </c>
      <c r="L97" s="313"/>
      <c r="M97" s="313"/>
      <c r="N97" s="313"/>
      <c r="O97" s="313"/>
      <c r="P97" s="313"/>
      <c r="Q97" s="314">
        <v>0</v>
      </c>
      <c r="R97" s="314"/>
      <c r="T97" s="315">
        <v>2720</v>
      </c>
      <c r="U97" s="315"/>
      <c r="V97" s="315"/>
      <c r="Y97" s="315">
        <v>0</v>
      </c>
      <c r="Z97" s="315"/>
      <c r="AA97" s="315"/>
      <c r="AB97" s="315"/>
      <c r="AC97" s="315"/>
      <c r="AD97" s="315"/>
      <c r="AF97" s="314">
        <v>2720</v>
      </c>
      <c r="AG97" s="314"/>
      <c r="AH97" s="314"/>
      <c r="AI97" s="314"/>
      <c r="AJ97" s="314"/>
      <c r="AK97" s="314"/>
      <c r="AL97" s="314"/>
    </row>
    <row r="98" spans="1:38" ht="11.1" customHeight="1" x14ac:dyDescent="0.25">
      <c r="A98" s="316" t="s">
        <v>1552</v>
      </c>
      <c r="B98" s="316"/>
      <c r="C98" s="316"/>
      <c r="M98" s="316" t="s">
        <v>392</v>
      </c>
      <c r="N98" s="316"/>
      <c r="O98" s="316"/>
      <c r="P98" s="316"/>
      <c r="Q98" s="310">
        <v>0</v>
      </c>
      <c r="R98" s="310"/>
      <c r="T98" s="317">
        <v>2720</v>
      </c>
      <c r="U98" s="317"/>
      <c r="V98" s="317"/>
      <c r="Y98" s="317">
        <v>0</v>
      </c>
      <c r="Z98" s="317"/>
      <c r="AA98" s="317"/>
      <c r="AB98" s="317"/>
      <c r="AC98" s="317"/>
      <c r="AD98" s="317"/>
      <c r="AF98" s="310">
        <v>2720</v>
      </c>
      <c r="AG98" s="310"/>
      <c r="AH98" s="310"/>
      <c r="AI98" s="310"/>
      <c r="AJ98" s="310"/>
      <c r="AK98" s="310"/>
      <c r="AL98" s="310"/>
    </row>
    <row r="99" spans="1:38" ht="11.1" customHeight="1" x14ac:dyDescent="0.25">
      <c r="A99" s="313" t="s">
        <v>1553</v>
      </c>
      <c r="B99" s="313"/>
      <c r="C99" s="313"/>
      <c r="J99" s="313" t="s">
        <v>967</v>
      </c>
      <c r="K99" s="313"/>
      <c r="L99" s="313"/>
      <c r="M99" s="313"/>
      <c r="N99" s="313"/>
      <c r="O99" s="313"/>
      <c r="P99" s="313"/>
      <c r="Q99" s="314">
        <v>0</v>
      </c>
      <c r="R99" s="314"/>
      <c r="T99" s="315">
        <v>0</v>
      </c>
      <c r="U99" s="315"/>
      <c r="V99" s="315"/>
      <c r="Y99" s="315">
        <v>199.47</v>
      </c>
      <c r="Z99" s="315"/>
      <c r="AA99" s="315"/>
      <c r="AB99" s="315"/>
      <c r="AC99" s="315"/>
      <c r="AD99" s="315"/>
      <c r="AF99" s="314">
        <v>-199.47</v>
      </c>
      <c r="AG99" s="314"/>
      <c r="AH99" s="314"/>
      <c r="AI99" s="314"/>
      <c r="AJ99" s="314"/>
      <c r="AK99" s="314"/>
      <c r="AL99" s="314"/>
    </row>
    <row r="100" spans="1:38" ht="11.1" customHeight="1" x14ac:dyDescent="0.25">
      <c r="A100" s="313" t="s">
        <v>1554</v>
      </c>
      <c r="B100" s="313"/>
      <c r="C100" s="313"/>
      <c r="K100" s="313" t="s">
        <v>392</v>
      </c>
      <c r="L100" s="313"/>
      <c r="M100" s="313"/>
      <c r="N100" s="313"/>
      <c r="O100" s="313"/>
      <c r="P100" s="313"/>
      <c r="Q100" s="314">
        <v>0</v>
      </c>
      <c r="R100" s="314"/>
      <c r="T100" s="315">
        <v>0</v>
      </c>
      <c r="U100" s="315"/>
      <c r="V100" s="315"/>
      <c r="Y100" s="315">
        <v>199.47</v>
      </c>
      <c r="Z100" s="315"/>
      <c r="AA100" s="315"/>
      <c r="AB100" s="315"/>
      <c r="AC100" s="315"/>
      <c r="AD100" s="315"/>
      <c r="AF100" s="314">
        <v>-199.47</v>
      </c>
      <c r="AG100" s="314"/>
      <c r="AH100" s="314"/>
      <c r="AI100" s="314"/>
      <c r="AJ100" s="314"/>
      <c r="AK100" s="314"/>
      <c r="AL100" s="314"/>
    </row>
    <row r="101" spans="1:38" ht="11.1" customHeight="1" x14ac:dyDescent="0.25">
      <c r="A101" s="316" t="s">
        <v>1555</v>
      </c>
      <c r="B101" s="316"/>
      <c r="C101" s="316"/>
      <c r="M101" s="316" t="s">
        <v>970</v>
      </c>
      <c r="N101" s="316"/>
      <c r="O101" s="316"/>
      <c r="P101" s="316"/>
      <c r="Q101" s="310">
        <v>0</v>
      </c>
      <c r="R101" s="310"/>
      <c r="T101" s="317">
        <v>0</v>
      </c>
      <c r="U101" s="317"/>
      <c r="V101" s="317"/>
      <c r="Y101" s="317">
        <v>199.47</v>
      </c>
      <c r="Z101" s="317"/>
      <c r="AA101" s="317"/>
      <c r="AB101" s="317"/>
      <c r="AC101" s="317"/>
      <c r="AD101" s="317"/>
      <c r="AF101" s="310">
        <v>-199.47</v>
      </c>
      <c r="AG101" s="310"/>
      <c r="AH101" s="310"/>
      <c r="AI101" s="310"/>
      <c r="AJ101" s="310"/>
      <c r="AK101" s="310"/>
      <c r="AL101" s="310"/>
    </row>
    <row r="102" spans="1:38" ht="11.1" customHeight="1" x14ac:dyDescent="0.25">
      <c r="A102" s="313" t="s">
        <v>389</v>
      </c>
      <c r="B102" s="313"/>
      <c r="C102" s="313"/>
      <c r="J102" s="313" t="s">
        <v>390</v>
      </c>
      <c r="K102" s="313"/>
      <c r="L102" s="313"/>
      <c r="M102" s="313"/>
      <c r="N102" s="313"/>
      <c r="O102" s="313"/>
      <c r="P102" s="313"/>
      <c r="Q102" s="314">
        <v>2720</v>
      </c>
      <c r="R102" s="314"/>
      <c r="T102" s="315">
        <v>0</v>
      </c>
      <c r="U102" s="315"/>
      <c r="V102" s="315"/>
      <c r="Y102" s="315">
        <v>2720</v>
      </c>
      <c r="Z102" s="315"/>
      <c r="AA102" s="315"/>
      <c r="AB102" s="315"/>
      <c r="AC102" s="315"/>
      <c r="AD102" s="315"/>
      <c r="AF102" s="314">
        <v>0</v>
      </c>
      <c r="AG102" s="314"/>
      <c r="AH102" s="314"/>
      <c r="AI102" s="314"/>
      <c r="AJ102" s="314"/>
      <c r="AK102" s="314"/>
      <c r="AL102" s="314"/>
    </row>
    <row r="103" spans="1:38" ht="11.1" customHeight="1" x14ac:dyDescent="0.25">
      <c r="A103" s="313" t="s">
        <v>391</v>
      </c>
      <c r="B103" s="313"/>
      <c r="C103" s="313"/>
      <c r="K103" s="313" t="s">
        <v>392</v>
      </c>
      <c r="L103" s="313"/>
      <c r="M103" s="313"/>
      <c r="N103" s="313"/>
      <c r="O103" s="313"/>
      <c r="P103" s="313"/>
      <c r="Q103" s="314">
        <v>2720</v>
      </c>
      <c r="R103" s="314"/>
      <c r="T103" s="315">
        <v>0</v>
      </c>
      <c r="U103" s="315"/>
      <c r="V103" s="315"/>
      <c r="Y103" s="315">
        <v>2720</v>
      </c>
      <c r="Z103" s="315"/>
      <c r="AA103" s="315"/>
      <c r="AB103" s="315"/>
      <c r="AC103" s="315"/>
      <c r="AD103" s="315"/>
      <c r="AF103" s="314">
        <v>0</v>
      </c>
      <c r="AG103" s="314"/>
      <c r="AH103" s="314"/>
      <c r="AI103" s="314"/>
      <c r="AJ103" s="314"/>
      <c r="AK103" s="314"/>
      <c r="AL103" s="314"/>
    </row>
    <row r="104" spans="1:38" ht="11.1" customHeight="1" x14ac:dyDescent="0.25">
      <c r="A104" s="316" t="s">
        <v>393</v>
      </c>
      <c r="B104" s="316"/>
      <c r="C104" s="316"/>
      <c r="M104" s="316" t="s">
        <v>394</v>
      </c>
      <c r="N104" s="316"/>
      <c r="O104" s="316"/>
      <c r="P104" s="316"/>
      <c r="Q104" s="310">
        <v>2720</v>
      </c>
      <c r="R104" s="310"/>
      <c r="T104" s="317">
        <v>0</v>
      </c>
      <c r="U104" s="317"/>
      <c r="V104" s="317"/>
      <c r="Y104" s="317">
        <v>2720</v>
      </c>
      <c r="Z104" s="317"/>
      <c r="AA104" s="317"/>
      <c r="AB104" s="317"/>
      <c r="AC104" s="317"/>
      <c r="AD104" s="317"/>
      <c r="AF104" s="310">
        <v>0</v>
      </c>
      <c r="AG104" s="310"/>
      <c r="AH104" s="310"/>
      <c r="AI104" s="310"/>
      <c r="AJ104" s="310"/>
      <c r="AK104" s="310"/>
      <c r="AL104" s="310"/>
    </row>
    <row r="105" spans="1:38" ht="11.1" customHeight="1" x14ac:dyDescent="0.25">
      <c r="A105" s="313" t="s">
        <v>395</v>
      </c>
      <c r="B105" s="313"/>
      <c r="C105" s="313"/>
      <c r="H105" s="313" t="s">
        <v>115</v>
      </c>
      <c r="I105" s="313"/>
      <c r="J105" s="313"/>
      <c r="K105" s="313"/>
      <c r="L105" s="313"/>
      <c r="M105" s="313"/>
      <c r="N105" s="313"/>
      <c r="O105" s="313"/>
      <c r="P105" s="313"/>
      <c r="Q105" s="314">
        <v>-585443349.27999997</v>
      </c>
      <c r="R105" s="314"/>
      <c r="T105" s="315">
        <v>187257526.44</v>
      </c>
      <c r="U105" s="315"/>
      <c r="V105" s="315"/>
      <c r="Y105" s="315">
        <v>143296849.65000001</v>
      </c>
      <c r="Z105" s="315"/>
      <c r="AA105" s="315"/>
      <c r="AB105" s="315"/>
      <c r="AC105" s="315"/>
      <c r="AD105" s="315"/>
      <c r="AF105" s="314">
        <v>-541482672.49000001</v>
      </c>
      <c r="AG105" s="314"/>
      <c r="AH105" s="314"/>
      <c r="AI105" s="314"/>
      <c r="AJ105" s="314"/>
      <c r="AK105" s="314"/>
      <c r="AL105" s="314"/>
    </row>
    <row r="106" spans="1:38" ht="11.1" customHeight="1" x14ac:dyDescent="0.25">
      <c r="A106" s="313" t="s">
        <v>396</v>
      </c>
      <c r="B106" s="313"/>
      <c r="C106" s="313"/>
      <c r="H106" s="313" t="s">
        <v>116</v>
      </c>
      <c r="I106" s="313"/>
      <c r="J106" s="313"/>
      <c r="K106" s="313"/>
      <c r="L106" s="313"/>
      <c r="M106" s="313"/>
      <c r="N106" s="313"/>
      <c r="O106" s="313"/>
      <c r="P106" s="313"/>
      <c r="Q106" s="314">
        <v>-6790737.1100000003</v>
      </c>
      <c r="R106" s="314"/>
      <c r="T106" s="315">
        <v>19632652.84</v>
      </c>
      <c r="U106" s="315"/>
      <c r="V106" s="315"/>
      <c r="Y106" s="315">
        <v>22246582.530000001</v>
      </c>
      <c r="Z106" s="315"/>
      <c r="AA106" s="315"/>
      <c r="AB106" s="315"/>
      <c r="AC106" s="315"/>
      <c r="AD106" s="315"/>
      <c r="AF106" s="314">
        <v>-9404666.8000000007</v>
      </c>
      <c r="AG106" s="314"/>
      <c r="AH106" s="314"/>
      <c r="AI106" s="314"/>
      <c r="AJ106" s="314"/>
      <c r="AK106" s="314"/>
      <c r="AL106" s="314"/>
    </row>
    <row r="107" spans="1:38" ht="11.1" customHeight="1" x14ac:dyDescent="0.25">
      <c r="A107" s="313" t="s">
        <v>397</v>
      </c>
      <c r="B107" s="313"/>
      <c r="C107" s="313"/>
      <c r="H107" s="313" t="s">
        <v>117</v>
      </c>
      <c r="I107" s="313"/>
      <c r="J107" s="313"/>
      <c r="K107" s="313"/>
      <c r="L107" s="313"/>
      <c r="M107" s="313"/>
      <c r="N107" s="313"/>
      <c r="O107" s="313"/>
      <c r="P107" s="313"/>
      <c r="Q107" s="314">
        <v>-109667.91</v>
      </c>
      <c r="R107" s="314"/>
      <c r="T107" s="315">
        <v>2237468.16</v>
      </c>
      <c r="U107" s="315"/>
      <c r="V107" s="315"/>
      <c r="Y107" s="315">
        <v>2138548.71</v>
      </c>
      <c r="Z107" s="315"/>
      <c r="AA107" s="315"/>
      <c r="AB107" s="315"/>
      <c r="AC107" s="315"/>
      <c r="AD107" s="315"/>
      <c r="AF107" s="314">
        <v>-10748.46</v>
      </c>
      <c r="AG107" s="314"/>
      <c r="AH107" s="314"/>
      <c r="AI107" s="314"/>
      <c r="AJ107" s="314"/>
      <c r="AK107" s="314"/>
      <c r="AL107" s="314"/>
    </row>
    <row r="108" spans="1:38" ht="11.1" customHeight="1" x14ac:dyDescent="0.25">
      <c r="A108" s="313" t="s">
        <v>398</v>
      </c>
      <c r="B108" s="313"/>
      <c r="C108" s="313"/>
      <c r="I108" s="313" t="s">
        <v>399</v>
      </c>
      <c r="J108" s="313"/>
      <c r="K108" s="313"/>
      <c r="L108" s="313"/>
      <c r="M108" s="313"/>
      <c r="N108" s="313"/>
      <c r="O108" s="313"/>
      <c r="P108" s="313"/>
      <c r="Q108" s="314">
        <v>-109667.91</v>
      </c>
      <c r="R108" s="314"/>
      <c r="T108" s="315">
        <v>2237468.16</v>
      </c>
      <c r="U108" s="315"/>
      <c r="V108" s="315"/>
      <c r="Y108" s="315">
        <v>2138548.71</v>
      </c>
      <c r="Z108" s="315"/>
      <c r="AA108" s="315"/>
      <c r="AB108" s="315"/>
      <c r="AC108" s="315"/>
      <c r="AD108" s="315"/>
      <c r="AF108" s="314">
        <v>-10748.46</v>
      </c>
      <c r="AG108" s="314"/>
      <c r="AH108" s="314"/>
      <c r="AI108" s="314"/>
      <c r="AJ108" s="314"/>
      <c r="AK108" s="314"/>
      <c r="AL108" s="314"/>
    </row>
    <row r="109" spans="1:38" ht="11.1" customHeight="1" x14ac:dyDescent="0.25">
      <c r="A109" s="316" t="s">
        <v>400</v>
      </c>
      <c r="B109" s="316"/>
      <c r="C109" s="316"/>
      <c r="M109" s="316" t="s">
        <v>118</v>
      </c>
      <c r="N109" s="316"/>
      <c r="O109" s="316"/>
      <c r="P109" s="316"/>
      <c r="Q109" s="310">
        <v>0</v>
      </c>
      <c r="R109" s="310"/>
      <c r="T109" s="317">
        <v>314327.13</v>
      </c>
      <c r="U109" s="317"/>
      <c r="V109" s="317"/>
      <c r="Y109" s="317">
        <v>314327.13</v>
      </c>
      <c r="Z109" s="317"/>
      <c r="AA109" s="317"/>
      <c r="AB109" s="317"/>
      <c r="AC109" s="317"/>
      <c r="AD109" s="317"/>
      <c r="AF109" s="310">
        <v>0</v>
      </c>
      <c r="AG109" s="310"/>
      <c r="AH109" s="310"/>
      <c r="AI109" s="310"/>
      <c r="AJ109" s="310"/>
      <c r="AK109" s="310"/>
      <c r="AL109" s="310"/>
    </row>
    <row r="110" spans="1:38" ht="11.1" customHeight="1" x14ac:dyDescent="0.25">
      <c r="A110" s="316" t="s">
        <v>401</v>
      </c>
      <c r="B110" s="316"/>
      <c r="C110" s="316"/>
      <c r="M110" s="316" t="s">
        <v>119</v>
      </c>
      <c r="N110" s="316"/>
      <c r="O110" s="316"/>
      <c r="P110" s="316"/>
      <c r="Q110" s="310">
        <v>0</v>
      </c>
      <c r="R110" s="310"/>
      <c r="T110" s="317">
        <v>6383.54</v>
      </c>
      <c r="U110" s="317"/>
      <c r="V110" s="317"/>
      <c r="Y110" s="317">
        <v>6383.54</v>
      </c>
      <c r="Z110" s="317"/>
      <c r="AA110" s="317"/>
      <c r="AB110" s="317"/>
      <c r="AC110" s="317"/>
      <c r="AD110" s="317"/>
      <c r="AF110" s="310">
        <v>0</v>
      </c>
      <c r="AG110" s="310"/>
      <c r="AH110" s="310"/>
      <c r="AI110" s="310"/>
      <c r="AJ110" s="310"/>
      <c r="AK110" s="310"/>
      <c r="AL110" s="310"/>
    </row>
    <row r="111" spans="1:38" ht="11.1" customHeight="1" x14ac:dyDescent="0.25">
      <c r="A111" s="316" t="s">
        <v>402</v>
      </c>
      <c r="B111" s="316"/>
      <c r="C111" s="316"/>
      <c r="M111" s="316" t="s">
        <v>250</v>
      </c>
      <c r="N111" s="316"/>
      <c r="O111" s="316"/>
      <c r="P111" s="316"/>
      <c r="Q111" s="310">
        <v>-304.66000000000003</v>
      </c>
      <c r="R111" s="310"/>
      <c r="T111" s="317">
        <v>4317.53</v>
      </c>
      <c r="U111" s="317"/>
      <c r="V111" s="317"/>
      <c r="Y111" s="317">
        <v>4012.87</v>
      </c>
      <c r="Z111" s="317"/>
      <c r="AA111" s="317"/>
      <c r="AB111" s="317"/>
      <c r="AC111" s="317"/>
      <c r="AD111" s="317"/>
      <c r="AF111" s="310">
        <v>0</v>
      </c>
      <c r="AG111" s="310"/>
      <c r="AH111" s="310"/>
      <c r="AI111" s="310"/>
      <c r="AJ111" s="310"/>
      <c r="AK111" s="310"/>
      <c r="AL111" s="310"/>
    </row>
    <row r="112" spans="1:38" ht="11.1" customHeight="1" x14ac:dyDescent="0.25">
      <c r="A112" s="316" t="s">
        <v>403</v>
      </c>
      <c r="B112" s="316"/>
      <c r="C112" s="316"/>
      <c r="M112" s="316" t="s">
        <v>404</v>
      </c>
      <c r="N112" s="316"/>
      <c r="O112" s="316"/>
      <c r="P112" s="316"/>
      <c r="Q112" s="310">
        <v>0</v>
      </c>
      <c r="R112" s="310"/>
      <c r="T112" s="317">
        <v>2991.25</v>
      </c>
      <c r="U112" s="317"/>
      <c r="V112" s="317"/>
      <c r="Y112" s="317">
        <v>2991.25</v>
      </c>
      <c r="Z112" s="317"/>
      <c r="AA112" s="317"/>
      <c r="AB112" s="317"/>
      <c r="AC112" s="317"/>
      <c r="AD112" s="317"/>
      <c r="AF112" s="310">
        <v>0</v>
      </c>
      <c r="AG112" s="310"/>
      <c r="AH112" s="310"/>
      <c r="AI112" s="310"/>
      <c r="AJ112" s="310"/>
      <c r="AK112" s="310"/>
      <c r="AL112" s="310"/>
    </row>
    <row r="113" spans="1:38" ht="11.1" customHeight="1" x14ac:dyDescent="0.25">
      <c r="A113" s="316" t="s">
        <v>1556</v>
      </c>
      <c r="B113" s="316"/>
      <c r="C113" s="316"/>
      <c r="M113" s="316" t="s">
        <v>1557</v>
      </c>
      <c r="N113" s="316"/>
      <c r="O113" s="316"/>
      <c r="P113" s="316"/>
      <c r="Q113" s="310">
        <v>0</v>
      </c>
      <c r="R113" s="310"/>
      <c r="T113" s="317">
        <v>15500</v>
      </c>
      <c r="U113" s="317"/>
      <c r="V113" s="317"/>
      <c r="Y113" s="317">
        <v>15500</v>
      </c>
      <c r="Z113" s="317"/>
      <c r="AA113" s="317"/>
      <c r="AB113" s="317"/>
      <c r="AC113" s="317"/>
      <c r="AD113" s="317"/>
      <c r="AF113" s="310">
        <v>0</v>
      </c>
      <c r="AG113" s="310"/>
      <c r="AH113" s="310"/>
      <c r="AI113" s="310"/>
      <c r="AJ113" s="310"/>
      <c r="AK113" s="310"/>
      <c r="AL113" s="310"/>
    </row>
    <row r="114" spans="1:38" ht="11.1" customHeight="1" x14ac:dyDescent="0.25">
      <c r="A114" s="316" t="s">
        <v>405</v>
      </c>
      <c r="B114" s="316"/>
      <c r="C114" s="316"/>
      <c r="M114" s="316" t="s">
        <v>120</v>
      </c>
      <c r="N114" s="316"/>
      <c r="O114" s="316"/>
      <c r="P114" s="316"/>
      <c r="Q114" s="310">
        <v>0</v>
      </c>
      <c r="R114" s="310"/>
      <c r="T114" s="317">
        <v>872.55</v>
      </c>
      <c r="U114" s="317"/>
      <c r="V114" s="317"/>
      <c r="Y114" s="317">
        <v>872.55</v>
      </c>
      <c r="Z114" s="317"/>
      <c r="AA114" s="317"/>
      <c r="AB114" s="317"/>
      <c r="AC114" s="317"/>
      <c r="AD114" s="317"/>
      <c r="AF114" s="310">
        <v>0</v>
      </c>
      <c r="AG114" s="310"/>
      <c r="AH114" s="310"/>
      <c r="AI114" s="310"/>
      <c r="AJ114" s="310"/>
      <c r="AK114" s="310"/>
      <c r="AL114" s="310"/>
    </row>
    <row r="115" spans="1:38" ht="11.1" customHeight="1" x14ac:dyDescent="0.25">
      <c r="A115" s="316" t="s">
        <v>406</v>
      </c>
      <c r="B115" s="316"/>
      <c r="C115" s="316"/>
      <c r="M115" s="316" t="s">
        <v>98</v>
      </c>
      <c r="N115" s="316"/>
      <c r="O115" s="316"/>
      <c r="P115" s="316"/>
      <c r="Q115" s="310">
        <v>0</v>
      </c>
      <c r="R115" s="310"/>
      <c r="T115" s="317">
        <v>308258.86</v>
      </c>
      <c r="U115" s="317"/>
      <c r="V115" s="317"/>
      <c r="Y115" s="317">
        <v>308258.86</v>
      </c>
      <c r="Z115" s="317"/>
      <c r="AA115" s="317"/>
      <c r="AB115" s="317"/>
      <c r="AC115" s="317"/>
      <c r="AD115" s="317"/>
      <c r="AF115" s="310">
        <v>0</v>
      </c>
      <c r="AG115" s="310"/>
      <c r="AH115" s="310"/>
      <c r="AI115" s="310"/>
      <c r="AJ115" s="310"/>
      <c r="AK115" s="310"/>
      <c r="AL115" s="310"/>
    </row>
    <row r="116" spans="1:38" ht="11.1" customHeight="1" x14ac:dyDescent="0.25">
      <c r="A116" s="316" t="s">
        <v>1558</v>
      </c>
      <c r="B116" s="316"/>
      <c r="C116" s="316"/>
      <c r="M116" s="316" t="s">
        <v>1542</v>
      </c>
      <c r="N116" s="316"/>
      <c r="O116" s="316"/>
      <c r="P116" s="316"/>
      <c r="Q116" s="310">
        <v>0</v>
      </c>
      <c r="R116" s="310"/>
      <c r="T116" s="317">
        <v>34469.919999999998</v>
      </c>
      <c r="U116" s="317"/>
      <c r="V116" s="317"/>
      <c r="Y116" s="317">
        <v>45218.38</v>
      </c>
      <c r="Z116" s="317"/>
      <c r="AA116" s="317"/>
      <c r="AB116" s="317"/>
      <c r="AC116" s="317"/>
      <c r="AD116" s="317"/>
      <c r="AF116" s="310">
        <v>-10748.46</v>
      </c>
      <c r="AG116" s="310"/>
      <c r="AH116" s="310"/>
      <c r="AI116" s="310"/>
      <c r="AJ116" s="310"/>
      <c r="AK116" s="310"/>
      <c r="AL116" s="310"/>
    </row>
    <row r="117" spans="1:38" ht="11.1" customHeight="1" x14ac:dyDescent="0.25">
      <c r="A117" s="316" t="s">
        <v>1559</v>
      </c>
      <c r="B117" s="316"/>
      <c r="C117" s="316"/>
      <c r="M117" s="316" t="s">
        <v>1560</v>
      </c>
      <c r="N117" s="316"/>
      <c r="O117" s="316"/>
      <c r="P117" s="316"/>
      <c r="Q117" s="310">
        <v>0</v>
      </c>
      <c r="R117" s="310"/>
      <c r="T117" s="317">
        <v>52.25</v>
      </c>
      <c r="U117" s="317"/>
      <c r="V117" s="317"/>
      <c r="Y117" s="317">
        <v>52.25</v>
      </c>
      <c r="Z117" s="317"/>
      <c r="AA117" s="317"/>
      <c r="AB117" s="317"/>
      <c r="AC117" s="317"/>
      <c r="AD117" s="317"/>
      <c r="AF117" s="310">
        <v>0</v>
      </c>
      <c r="AG117" s="310"/>
      <c r="AH117" s="310"/>
      <c r="AI117" s="310"/>
      <c r="AJ117" s="310"/>
      <c r="AK117" s="310"/>
      <c r="AL117" s="310"/>
    </row>
    <row r="118" spans="1:38" ht="11.1" customHeight="1" x14ac:dyDescent="0.25">
      <c r="A118" s="316" t="s">
        <v>1561</v>
      </c>
      <c r="B118" s="316"/>
      <c r="C118" s="316"/>
      <c r="M118" s="316" t="s">
        <v>1562</v>
      </c>
      <c r="N118" s="316"/>
      <c r="O118" s="316"/>
      <c r="P118" s="316"/>
      <c r="Q118" s="310">
        <v>0</v>
      </c>
      <c r="R118" s="310"/>
      <c r="T118" s="317">
        <v>5144.29</v>
      </c>
      <c r="U118" s="317"/>
      <c r="V118" s="317"/>
      <c r="Y118" s="317">
        <v>5144.29</v>
      </c>
      <c r="Z118" s="317"/>
      <c r="AA118" s="317"/>
      <c r="AB118" s="317"/>
      <c r="AC118" s="317"/>
      <c r="AD118" s="317"/>
      <c r="AF118" s="310">
        <v>0</v>
      </c>
      <c r="AG118" s="310"/>
      <c r="AH118" s="310"/>
      <c r="AI118" s="310"/>
      <c r="AJ118" s="310"/>
      <c r="AK118" s="310"/>
      <c r="AL118" s="310"/>
    </row>
    <row r="119" spans="1:38" ht="11.1" customHeight="1" x14ac:dyDescent="0.25">
      <c r="A119" s="316" t="s">
        <v>407</v>
      </c>
      <c r="B119" s="316"/>
      <c r="C119" s="316"/>
      <c r="M119" s="316" t="s">
        <v>121</v>
      </c>
      <c r="N119" s="316"/>
      <c r="O119" s="316"/>
      <c r="P119" s="316"/>
      <c r="Q119" s="310">
        <v>0</v>
      </c>
      <c r="R119" s="310"/>
      <c r="T119" s="317">
        <v>265.60000000000002</v>
      </c>
      <c r="U119" s="317"/>
      <c r="V119" s="317"/>
      <c r="Y119" s="317">
        <v>265.60000000000002</v>
      </c>
      <c r="Z119" s="317"/>
      <c r="AA119" s="317"/>
      <c r="AB119" s="317"/>
      <c r="AC119" s="317"/>
      <c r="AD119" s="317"/>
      <c r="AF119" s="310">
        <v>0</v>
      </c>
      <c r="AG119" s="310"/>
      <c r="AH119" s="310"/>
      <c r="AI119" s="310"/>
      <c r="AJ119" s="310"/>
      <c r="AK119" s="310"/>
      <c r="AL119" s="310"/>
    </row>
    <row r="120" spans="1:38" ht="11.1" customHeight="1" x14ac:dyDescent="0.25">
      <c r="A120" s="316" t="s">
        <v>408</v>
      </c>
      <c r="B120" s="316"/>
      <c r="C120" s="316"/>
      <c r="M120" s="316" t="s">
        <v>122</v>
      </c>
      <c r="N120" s="316"/>
      <c r="O120" s="316"/>
      <c r="P120" s="316"/>
      <c r="Q120" s="310">
        <v>-540.79999999999995</v>
      </c>
      <c r="R120" s="310"/>
      <c r="T120" s="317">
        <v>92142.86</v>
      </c>
      <c r="U120" s="317"/>
      <c r="V120" s="317"/>
      <c r="Y120" s="317">
        <v>91602.06</v>
      </c>
      <c r="Z120" s="317"/>
      <c r="AA120" s="317"/>
      <c r="AB120" s="317"/>
      <c r="AC120" s="317"/>
      <c r="AD120" s="317"/>
      <c r="AF120" s="310">
        <v>0</v>
      </c>
      <c r="AG120" s="310"/>
      <c r="AH120" s="310"/>
      <c r="AI120" s="310"/>
      <c r="AJ120" s="310"/>
      <c r="AK120" s="310"/>
      <c r="AL120" s="310"/>
    </row>
    <row r="121" spans="1:38" ht="11.1" customHeight="1" x14ac:dyDescent="0.25">
      <c r="A121" s="316" t="s">
        <v>411</v>
      </c>
      <c r="B121" s="316"/>
      <c r="C121" s="316"/>
      <c r="M121" s="316" t="s">
        <v>123</v>
      </c>
      <c r="N121" s="316"/>
      <c r="O121" s="316"/>
      <c r="P121" s="316"/>
      <c r="Q121" s="310">
        <v>0</v>
      </c>
      <c r="R121" s="310"/>
      <c r="T121" s="317">
        <v>10012.94</v>
      </c>
      <c r="U121" s="317"/>
      <c r="V121" s="317"/>
      <c r="Y121" s="317">
        <v>10012.94</v>
      </c>
      <c r="Z121" s="317"/>
      <c r="AA121" s="317"/>
      <c r="AB121" s="317"/>
      <c r="AC121" s="317"/>
      <c r="AD121" s="317"/>
      <c r="AF121" s="310">
        <v>0</v>
      </c>
      <c r="AG121" s="310"/>
      <c r="AH121" s="310"/>
      <c r="AI121" s="310"/>
      <c r="AJ121" s="310"/>
      <c r="AK121" s="310"/>
      <c r="AL121" s="310"/>
    </row>
    <row r="122" spans="1:38" ht="11.1" customHeight="1" x14ac:dyDescent="0.25">
      <c r="A122" s="316" t="s">
        <v>418</v>
      </c>
      <c r="B122" s="316"/>
      <c r="C122" s="316"/>
      <c r="M122" s="316" t="s">
        <v>124</v>
      </c>
      <c r="N122" s="316"/>
      <c r="O122" s="316"/>
      <c r="P122" s="316"/>
      <c r="Q122" s="310">
        <v>0</v>
      </c>
      <c r="R122" s="310"/>
      <c r="T122" s="317">
        <v>81814.92</v>
      </c>
      <c r="U122" s="317"/>
      <c r="V122" s="317"/>
      <c r="Y122" s="317">
        <v>81814.92</v>
      </c>
      <c r="Z122" s="317"/>
      <c r="AA122" s="317"/>
      <c r="AB122" s="317"/>
      <c r="AC122" s="317"/>
      <c r="AD122" s="317"/>
      <c r="AF122" s="310">
        <v>0</v>
      </c>
      <c r="AG122" s="310"/>
      <c r="AH122" s="310"/>
      <c r="AI122" s="310"/>
      <c r="AJ122" s="310"/>
      <c r="AK122" s="310"/>
      <c r="AL122" s="310"/>
    </row>
    <row r="123" spans="1:38" ht="11.1" customHeight="1" x14ac:dyDescent="0.25">
      <c r="A123" s="316" t="s">
        <v>419</v>
      </c>
      <c r="B123" s="316"/>
      <c r="C123" s="316"/>
      <c r="M123" s="316" t="s">
        <v>125</v>
      </c>
      <c r="N123" s="316"/>
      <c r="O123" s="316"/>
      <c r="P123" s="316"/>
      <c r="Q123" s="310">
        <v>0</v>
      </c>
      <c r="R123" s="310"/>
      <c r="T123" s="317">
        <v>58.3</v>
      </c>
      <c r="U123" s="317"/>
      <c r="V123" s="317"/>
      <c r="Y123" s="317">
        <v>58.3</v>
      </c>
      <c r="Z123" s="317"/>
      <c r="AA123" s="317"/>
      <c r="AB123" s="317"/>
      <c r="AC123" s="317"/>
      <c r="AD123" s="317"/>
      <c r="AF123" s="310">
        <v>0</v>
      </c>
      <c r="AG123" s="310"/>
      <c r="AH123" s="310"/>
      <c r="AI123" s="310"/>
      <c r="AJ123" s="310"/>
      <c r="AK123" s="310"/>
      <c r="AL123" s="310"/>
    </row>
    <row r="124" spans="1:38" ht="11.1" customHeight="1" x14ac:dyDescent="0.25">
      <c r="A124" s="316" t="s">
        <v>420</v>
      </c>
      <c r="B124" s="316"/>
      <c r="C124" s="316"/>
      <c r="M124" s="316" t="s">
        <v>126</v>
      </c>
      <c r="N124" s="316"/>
      <c r="O124" s="316"/>
      <c r="P124" s="316"/>
      <c r="Q124" s="310">
        <v>0</v>
      </c>
      <c r="R124" s="310"/>
      <c r="T124" s="317">
        <v>266.7</v>
      </c>
      <c r="U124" s="317"/>
      <c r="V124" s="317"/>
      <c r="Y124" s="317">
        <v>266.7</v>
      </c>
      <c r="Z124" s="317"/>
      <c r="AA124" s="317"/>
      <c r="AB124" s="317"/>
      <c r="AC124" s="317"/>
      <c r="AD124" s="317"/>
      <c r="AF124" s="310">
        <v>0</v>
      </c>
      <c r="AG124" s="310"/>
      <c r="AH124" s="310"/>
      <c r="AI124" s="310"/>
      <c r="AJ124" s="310"/>
      <c r="AK124" s="310"/>
      <c r="AL124" s="310"/>
    </row>
    <row r="125" spans="1:38" ht="11.1" customHeight="1" x14ac:dyDescent="0.25">
      <c r="A125" s="316" t="s">
        <v>1563</v>
      </c>
      <c r="B125" s="316"/>
      <c r="C125" s="316"/>
      <c r="M125" s="316" t="s">
        <v>1564</v>
      </c>
      <c r="N125" s="316"/>
      <c r="O125" s="316"/>
      <c r="P125" s="316"/>
      <c r="Q125" s="310">
        <v>0</v>
      </c>
      <c r="R125" s="310"/>
      <c r="T125" s="317">
        <v>29055</v>
      </c>
      <c r="U125" s="317"/>
      <c r="V125" s="317"/>
      <c r="Y125" s="317">
        <v>29055</v>
      </c>
      <c r="Z125" s="317"/>
      <c r="AA125" s="317"/>
      <c r="AB125" s="317"/>
      <c r="AC125" s="317"/>
      <c r="AD125" s="317"/>
      <c r="AF125" s="310">
        <v>0</v>
      </c>
      <c r="AG125" s="310"/>
      <c r="AH125" s="310"/>
      <c r="AI125" s="310"/>
      <c r="AJ125" s="310"/>
      <c r="AK125" s="310"/>
      <c r="AL125" s="310"/>
    </row>
    <row r="126" spans="1:38" ht="11.1" customHeight="1" x14ac:dyDescent="0.25">
      <c r="A126" s="316" t="s">
        <v>427</v>
      </c>
      <c r="B126" s="316"/>
      <c r="C126" s="316"/>
      <c r="M126" s="316" t="s">
        <v>239</v>
      </c>
      <c r="N126" s="316"/>
      <c r="O126" s="316"/>
      <c r="P126" s="316"/>
      <c r="Q126" s="310">
        <v>0</v>
      </c>
      <c r="R126" s="310"/>
      <c r="T126" s="317">
        <v>4975.8599999999997</v>
      </c>
      <c r="U126" s="317"/>
      <c r="V126" s="317"/>
      <c r="Y126" s="317">
        <v>4975.8599999999997</v>
      </c>
      <c r="Z126" s="317"/>
      <c r="AA126" s="317"/>
      <c r="AB126" s="317"/>
      <c r="AC126" s="317"/>
      <c r="AD126" s="317"/>
      <c r="AF126" s="310">
        <v>0</v>
      </c>
      <c r="AG126" s="310"/>
      <c r="AH126" s="310"/>
      <c r="AI126" s="310"/>
      <c r="AJ126" s="310"/>
      <c r="AK126" s="310"/>
      <c r="AL126" s="310"/>
    </row>
    <row r="127" spans="1:38" ht="11.1" customHeight="1" x14ac:dyDescent="0.25">
      <c r="A127" s="316" t="s">
        <v>430</v>
      </c>
      <c r="B127" s="316"/>
      <c r="C127" s="316"/>
      <c r="M127" s="316" t="s">
        <v>240</v>
      </c>
      <c r="N127" s="316"/>
      <c r="O127" s="316"/>
      <c r="P127" s="316"/>
      <c r="Q127" s="310">
        <v>-101.65</v>
      </c>
      <c r="R127" s="310"/>
      <c r="T127" s="317">
        <v>2086.1999999999998</v>
      </c>
      <c r="U127" s="317"/>
      <c r="V127" s="317"/>
      <c r="Y127" s="317">
        <v>1984.55</v>
      </c>
      <c r="Z127" s="317"/>
      <c r="AA127" s="317"/>
      <c r="AB127" s="317"/>
      <c r="AC127" s="317"/>
      <c r="AD127" s="317"/>
      <c r="AF127" s="310">
        <v>0</v>
      </c>
      <c r="AG127" s="310"/>
      <c r="AH127" s="310"/>
      <c r="AI127" s="310"/>
      <c r="AJ127" s="310"/>
      <c r="AK127" s="310"/>
      <c r="AL127" s="310"/>
    </row>
    <row r="128" spans="1:38" ht="11.1" customHeight="1" x14ac:dyDescent="0.25">
      <c r="A128" s="316" t="s">
        <v>1565</v>
      </c>
      <c r="B128" s="316"/>
      <c r="C128" s="316"/>
      <c r="M128" s="316" t="s">
        <v>1547</v>
      </c>
      <c r="N128" s="316"/>
      <c r="O128" s="316"/>
      <c r="P128" s="316"/>
      <c r="Q128" s="310">
        <v>0</v>
      </c>
      <c r="R128" s="310"/>
      <c r="T128" s="317">
        <v>400</v>
      </c>
      <c r="U128" s="317"/>
      <c r="V128" s="317"/>
      <c r="Y128" s="317">
        <v>400</v>
      </c>
      <c r="Z128" s="317"/>
      <c r="AA128" s="317"/>
      <c r="AB128" s="317"/>
      <c r="AC128" s="317"/>
      <c r="AD128" s="317"/>
      <c r="AF128" s="310">
        <v>0</v>
      </c>
      <c r="AG128" s="310"/>
      <c r="AH128" s="310"/>
      <c r="AI128" s="310"/>
      <c r="AJ128" s="310"/>
      <c r="AK128" s="310"/>
      <c r="AL128" s="310"/>
    </row>
    <row r="129" spans="1:38" ht="11.1" customHeight="1" x14ac:dyDescent="0.25">
      <c r="A129" s="316" t="s">
        <v>431</v>
      </c>
      <c r="B129" s="316"/>
      <c r="C129" s="316"/>
      <c r="M129" s="316" t="s">
        <v>241</v>
      </c>
      <c r="N129" s="316"/>
      <c r="O129" s="316"/>
      <c r="P129" s="316"/>
      <c r="Q129" s="310">
        <v>-25329.75</v>
      </c>
      <c r="R129" s="310"/>
      <c r="T129" s="317">
        <v>50659.5</v>
      </c>
      <c r="U129" s="317"/>
      <c r="V129" s="317"/>
      <c r="Y129" s="317">
        <v>25329.75</v>
      </c>
      <c r="Z129" s="317"/>
      <c r="AA129" s="317"/>
      <c r="AB129" s="317"/>
      <c r="AC129" s="317"/>
      <c r="AD129" s="317"/>
      <c r="AF129" s="310">
        <v>0</v>
      </c>
      <c r="AG129" s="310"/>
      <c r="AH129" s="310"/>
      <c r="AI129" s="310"/>
      <c r="AJ129" s="310"/>
      <c r="AK129" s="310"/>
      <c r="AL129" s="310"/>
    </row>
    <row r="130" spans="1:38" ht="11.1" customHeight="1" x14ac:dyDescent="0.25">
      <c r="A130" s="316" t="s">
        <v>433</v>
      </c>
      <c r="B130" s="316"/>
      <c r="C130" s="316"/>
      <c r="M130" s="316" t="s">
        <v>252</v>
      </c>
      <c r="N130" s="316"/>
      <c r="O130" s="316"/>
      <c r="P130" s="316"/>
      <c r="Q130" s="310">
        <v>-55568.3</v>
      </c>
      <c r="R130" s="310"/>
      <c r="T130" s="317">
        <v>655705.93999999994</v>
      </c>
      <c r="U130" s="317"/>
      <c r="V130" s="317"/>
      <c r="Y130" s="317">
        <v>600137.64</v>
      </c>
      <c r="Z130" s="317"/>
      <c r="AA130" s="317"/>
      <c r="AB130" s="317"/>
      <c r="AC130" s="317"/>
      <c r="AD130" s="317"/>
      <c r="AF130" s="310">
        <v>0</v>
      </c>
      <c r="AG130" s="310"/>
      <c r="AH130" s="310"/>
      <c r="AI130" s="310"/>
      <c r="AJ130" s="310"/>
      <c r="AK130" s="310"/>
      <c r="AL130" s="310"/>
    </row>
    <row r="131" spans="1:38" ht="11.1" customHeight="1" x14ac:dyDescent="0.25">
      <c r="A131" s="316" t="s">
        <v>1566</v>
      </c>
      <c r="B131" s="316"/>
      <c r="C131" s="316"/>
      <c r="M131" s="316" t="s">
        <v>1567</v>
      </c>
      <c r="N131" s="316"/>
      <c r="O131" s="316"/>
      <c r="P131" s="316"/>
      <c r="Q131" s="310">
        <v>0</v>
      </c>
      <c r="R131" s="310"/>
      <c r="T131" s="317">
        <v>49.83</v>
      </c>
      <c r="U131" s="317"/>
      <c r="V131" s="317"/>
      <c r="Y131" s="317">
        <v>49.83</v>
      </c>
      <c r="Z131" s="317"/>
      <c r="AA131" s="317"/>
      <c r="AB131" s="317"/>
      <c r="AC131" s="317"/>
      <c r="AD131" s="317"/>
      <c r="AF131" s="310">
        <v>0</v>
      </c>
      <c r="AG131" s="310"/>
      <c r="AH131" s="310"/>
      <c r="AI131" s="310"/>
      <c r="AJ131" s="310"/>
      <c r="AK131" s="310"/>
      <c r="AL131" s="310"/>
    </row>
    <row r="132" spans="1:38" ht="11.1" customHeight="1" x14ac:dyDescent="0.25">
      <c r="A132" s="316" t="s">
        <v>434</v>
      </c>
      <c r="B132" s="316"/>
      <c r="C132" s="316"/>
      <c r="M132" s="316" t="s">
        <v>253</v>
      </c>
      <c r="N132" s="316"/>
      <c r="O132" s="316"/>
      <c r="P132" s="316"/>
      <c r="Q132" s="310">
        <v>0</v>
      </c>
      <c r="R132" s="310"/>
      <c r="T132" s="317">
        <v>57327.98</v>
      </c>
      <c r="U132" s="317"/>
      <c r="V132" s="317"/>
      <c r="Y132" s="317">
        <v>57327.98</v>
      </c>
      <c r="Z132" s="317"/>
      <c r="AA132" s="317"/>
      <c r="AB132" s="317"/>
      <c r="AC132" s="317"/>
      <c r="AD132" s="317"/>
      <c r="AF132" s="310">
        <v>0</v>
      </c>
      <c r="AG132" s="310"/>
      <c r="AH132" s="310"/>
      <c r="AI132" s="310"/>
      <c r="AJ132" s="310"/>
      <c r="AK132" s="310"/>
      <c r="AL132" s="310"/>
    </row>
    <row r="133" spans="1:38" ht="11.1" customHeight="1" x14ac:dyDescent="0.25">
      <c r="A133" s="316" t="s">
        <v>435</v>
      </c>
      <c r="B133" s="316"/>
      <c r="C133" s="316"/>
      <c r="M133" s="316" t="s">
        <v>254</v>
      </c>
      <c r="N133" s="316"/>
      <c r="O133" s="316"/>
      <c r="P133" s="316"/>
      <c r="Q133" s="310">
        <v>0</v>
      </c>
      <c r="R133" s="310"/>
      <c r="T133" s="317">
        <v>645.12</v>
      </c>
      <c r="U133" s="317"/>
      <c r="V133" s="317"/>
      <c r="Y133" s="317">
        <v>645.12</v>
      </c>
      <c r="Z133" s="317"/>
      <c r="AA133" s="317"/>
      <c r="AB133" s="317"/>
      <c r="AC133" s="317"/>
      <c r="AD133" s="317"/>
      <c r="AF133" s="310">
        <v>0</v>
      </c>
      <c r="AG133" s="310"/>
      <c r="AH133" s="310"/>
      <c r="AI133" s="310"/>
      <c r="AJ133" s="310"/>
      <c r="AK133" s="310"/>
      <c r="AL133" s="310"/>
    </row>
    <row r="134" spans="1:38" ht="11.1" customHeight="1" x14ac:dyDescent="0.25">
      <c r="A134" s="316" t="s">
        <v>436</v>
      </c>
      <c r="B134" s="316"/>
      <c r="C134" s="316"/>
      <c r="M134" s="316" t="s">
        <v>255</v>
      </c>
      <c r="N134" s="316"/>
      <c r="O134" s="316"/>
      <c r="P134" s="316"/>
      <c r="Q134" s="310">
        <v>0</v>
      </c>
      <c r="R134" s="310"/>
      <c r="T134" s="317">
        <v>24.76</v>
      </c>
      <c r="U134" s="317"/>
      <c r="V134" s="317"/>
      <c r="Y134" s="317">
        <v>24.76</v>
      </c>
      <c r="Z134" s="317"/>
      <c r="AA134" s="317"/>
      <c r="AB134" s="317"/>
      <c r="AC134" s="317"/>
      <c r="AD134" s="317"/>
      <c r="AF134" s="310">
        <v>0</v>
      </c>
      <c r="AG134" s="310"/>
      <c r="AH134" s="310"/>
      <c r="AI134" s="310"/>
      <c r="AJ134" s="310"/>
      <c r="AK134" s="310"/>
      <c r="AL134" s="310"/>
    </row>
    <row r="135" spans="1:38" ht="11.1" customHeight="1" x14ac:dyDescent="0.25">
      <c r="A135" s="316" t="s">
        <v>1568</v>
      </c>
      <c r="B135" s="316"/>
      <c r="C135" s="316"/>
      <c r="M135" s="316" t="s">
        <v>1569</v>
      </c>
      <c r="N135" s="316"/>
      <c r="O135" s="316"/>
      <c r="P135" s="316"/>
      <c r="Q135" s="310">
        <v>0</v>
      </c>
      <c r="R135" s="310"/>
      <c r="T135" s="317">
        <v>20834.7</v>
      </c>
      <c r="U135" s="317"/>
      <c r="V135" s="317"/>
      <c r="Y135" s="317">
        <v>20834.7</v>
      </c>
      <c r="Z135" s="317"/>
      <c r="AA135" s="317"/>
      <c r="AB135" s="317"/>
      <c r="AC135" s="317"/>
      <c r="AD135" s="317"/>
      <c r="AF135" s="310">
        <v>0</v>
      </c>
      <c r="AG135" s="310"/>
      <c r="AH135" s="310"/>
      <c r="AI135" s="310"/>
      <c r="AJ135" s="310"/>
      <c r="AK135" s="310"/>
      <c r="AL135" s="310"/>
    </row>
    <row r="136" spans="1:38" ht="11.1" customHeight="1" x14ac:dyDescent="0.25">
      <c r="A136" s="316" t="s">
        <v>437</v>
      </c>
      <c r="B136" s="316"/>
      <c r="C136" s="316"/>
      <c r="M136" s="316" t="s">
        <v>256</v>
      </c>
      <c r="N136" s="316"/>
      <c r="O136" s="316"/>
      <c r="P136" s="316"/>
      <c r="Q136" s="310">
        <v>0</v>
      </c>
      <c r="R136" s="310"/>
      <c r="T136" s="317">
        <v>1953.33</v>
      </c>
      <c r="U136" s="317"/>
      <c r="V136" s="317"/>
      <c r="Y136" s="317">
        <v>1953.33</v>
      </c>
      <c r="Z136" s="317"/>
      <c r="AA136" s="317"/>
      <c r="AB136" s="317"/>
      <c r="AC136" s="317"/>
      <c r="AD136" s="317"/>
      <c r="AF136" s="310">
        <v>0</v>
      </c>
      <c r="AG136" s="310"/>
      <c r="AH136" s="310"/>
      <c r="AI136" s="310"/>
      <c r="AJ136" s="310"/>
      <c r="AK136" s="310"/>
      <c r="AL136" s="310"/>
    </row>
    <row r="137" spans="1:38" ht="11.1" customHeight="1" x14ac:dyDescent="0.25">
      <c r="A137" s="316" t="s">
        <v>439</v>
      </c>
      <c r="B137" s="316"/>
      <c r="C137" s="316"/>
      <c r="M137" s="316" t="s">
        <v>258</v>
      </c>
      <c r="N137" s="316"/>
      <c r="O137" s="316"/>
      <c r="P137" s="316"/>
      <c r="Q137" s="310">
        <v>0</v>
      </c>
      <c r="R137" s="310"/>
      <c r="T137" s="317">
        <v>441</v>
      </c>
      <c r="U137" s="317"/>
      <c r="V137" s="317"/>
      <c r="Y137" s="317">
        <v>441</v>
      </c>
      <c r="Z137" s="317"/>
      <c r="AA137" s="317"/>
      <c r="AB137" s="317"/>
      <c r="AC137" s="317"/>
      <c r="AD137" s="317"/>
      <c r="AF137" s="310">
        <v>0</v>
      </c>
      <c r="AG137" s="310"/>
      <c r="AH137" s="310"/>
      <c r="AI137" s="310"/>
      <c r="AJ137" s="310"/>
      <c r="AK137" s="310"/>
      <c r="AL137" s="310"/>
    </row>
    <row r="138" spans="1:38" ht="11.1" customHeight="1" x14ac:dyDescent="0.25">
      <c r="A138" s="316" t="s">
        <v>440</v>
      </c>
      <c r="B138" s="316"/>
      <c r="C138" s="316"/>
      <c r="M138" s="316" t="s">
        <v>259</v>
      </c>
      <c r="N138" s="316"/>
      <c r="O138" s="316"/>
      <c r="P138" s="316"/>
      <c r="Q138" s="310">
        <v>0</v>
      </c>
      <c r="R138" s="310"/>
      <c r="T138" s="317">
        <v>73549.16</v>
      </c>
      <c r="U138" s="317"/>
      <c r="V138" s="317"/>
      <c r="Y138" s="317">
        <v>73549.16</v>
      </c>
      <c r="Z138" s="317"/>
      <c r="AA138" s="317"/>
      <c r="AB138" s="317"/>
      <c r="AC138" s="317"/>
      <c r="AD138" s="317"/>
      <c r="AF138" s="310">
        <v>0</v>
      </c>
      <c r="AG138" s="310"/>
      <c r="AH138" s="310"/>
      <c r="AI138" s="310"/>
      <c r="AJ138" s="310"/>
      <c r="AK138" s="310"/>
      <c r="AL138" s="310"/>
    </row>
    <row r="139" spans="1:38" ht="11.1" customHeight="1" x14ac:dyDescent="0.25">
      <c r="A139" s="316" t="s">
        <v>1570</v>
      </c>
      <c r="B139" s="316"/>
      <c r="C139" s="316"/>
      <c r="M139" s="316" t="s">
        <v>1571</v>
      </c>
      <c r="N139" s="316"/>
      <c r="O139" s="316"/>
      <c r="P139" s="316"/>
      <c r="Q139" s="310">
        <v>0</v>
      </c>
      <c r="R139" s="310"/>
      <c r="T139" s="317">
        <v>127.7</v>
      </c>
      <c r="U139" s="317"/>
      <c r="V139" s="317"/>
      <c r="Y139" s="317">
        <v>127.7</v>
      </c>
      <c r="Z139" s="317"/>
      <c r="AA139" s="317"/>
      <c r="AB139" s="317"/>
      <c r="AC139" s="317"/>
      <c r="AD139" s="317"/>
      <c r="AF139" s="310">
        <v>0</v>
      </c>
      <c r="AG139" s="310"/>
      <c r="AH139" s="310"/>
      <c r="AI139" s="310"/>
      <c r="AJ139" s="310"/>
      <c r="AK139" s="310"/>
      <c r="AL139" s="310"/>
    </row>
    <row r="140" spans="1:38" ht="11.1" customHeight="1" x14ac:dyDescent="0.25">
      <c r="A140" s="316" t="s">
        <v>446</v>
      </c>
      <c r="B140" s="316"/>
      <c r="C140" s="316"/>
      <c r="M140" s="316" t="s">
        <v>263</v>
      </c>
      <c r="N140" s="316"/>
      <c r="O140" s="316"/>
      <c r="P140" s="316"/>
      <c r="Q140" s="310">
        <v>0</v>
      </c>
      <c r="R140" s="310"/>
      <c r="T140" s="317">
        <v>3528.9</v>
      </c>
      <c r="U140" s="317"/>
      <c r="V140" s="317"/>
      <c r="Y140" s="317">
        <v>3528.9</v>
      </c>
      <c r="Z140" s="317"/>
      <c r="AA140" s="317"/>
      <c r="AB140" s="317"/>
      <c r="AC140" s="317"/>
      <c r="AD140" s="317"/>
      <c r="AF140" s="310">
        <v>0</v>
      </c>
      <c r="AG140" s="310"/>
      <c r="AH140" s="310"/>
      <c r="AI140" s="310"/>
      <c r="AJ140" s="310"/>
      <c r="AK140" s="310"/>
      <c r="AL140" s="310"/>
    </row>
    <row r="141" spans="1:38" ht="11.1" customHeight="1" x14ac:dyDescent="0.25">
      <c r="A141" s="316" t="s">
        <v>1572</v>
      </c>
      <c r="B141" s="316"/>
      <c r="C141" s="316"/>
      <c r="M141" s="316" t="s">
        <v>1573</v>
      </c>
      <c r="N141" s="316"/>
      <c r="O141" s="316"/>
      <c r="P141" s="316"/>
      <c r="Q141" s="310">
        <v>0</v>
      </c>
      <c r="R141" s="310"/>
      <c r="T141" s="317">
        <v>375.02</v>
      </c>
      <c r="U141" s="317"/>
      <c r="V141" s="317"/>
      <c r="Y141" s="317">
        <v>375.02</v>
      </c>
      <c r="Z141" s="317"/>
      <c r="AA141" s="317"/>
      <c r="AB141" s="317"/>
      <c r="AC141" s="317"/>
      <c r="AD141" s="317"/>
      <c r="AF141" s="310">
        <v>0</v>
      </c>
      <c r="AG141" s="310"/>
      <c r="AH141" s="310"/>
      <c r="AI141" s="310"/>
      <c r="AJ141" s="310"/>
      <c r="AK141" s="310"/>
      <c r="AL141" s="310"/>
    </row>
    <row r="142" spans="1:38" ht="11.1" customHeight="1" x14ac:dyDescent="0.25">
      <c r="A142" s="316" t="s">
        <v>450</v>
      </c>
      <c r="B142" s="316"/>
      <c r="C142" s="316"/>
      <c r="M142" s="316" t="s">
        <v>267</v>
      </c>
      <c r="N142" s="316"/>
      <c r="O142" s="316"/>
      <c r="P142" s="316"/>
      <c r="Q142" s="310">
        <v>0</v>
      </c>
      <c r="R142" s="310"/>
      <c r="T142" s="317">
        <v>1.5</v>
      </c>
      <c r="U142" s="317"/>
      <c r="V142" s="317"/>
      <c r="Y142" s="317">
        <v>1.5</v>
      </c>
      <c r="Z142" s="317"/>
      <c r="AA142" s="317"/>
      <c r="AB142" s="317"/>
      <c r="AC142" s="317"/>
      <c r="AD142" s="317"/>
      <c r="AF142" s="310">
        <v>0</v>
      </c>
      <c r="AG142" s="310"/>
      <c r="AH142" s="310"/>
      <c r="AI142" s="310"/>
      <c r="AJ142" s="310"/>
      <c r="AK142" s="310"/>
      <c r="AL142" s="310"/>
    </row>
    <row r="143" spans="1:38" ht="11.1" customHeight="1" x14ac:dyDescent="0.25">
      <c r="A143" s="316" t="s">
        <v>465</v>
      </c>
      <c r="B143" s="316"/>
      <c r="C143" s="316"/>
      <c r="M143" s="316" t="s">
        <v>466</v>
      </c>
      <c r="N143" s="316"/>
      <c r="O143" s="316"/>
      <c r="P143" s="316"/>
      <c r="Q143" s="310">
        <v>-13322.75</v>
      </c>
      <c r="R143" s="310"/>
      <c r="T143" s="317">
        <v>26466.62</v>
      </c>
      <c r="U143" s="317"/>
      <c r="V143" s="317"/>
      <c r="Y143" s="317">
        <v>13143.87</v>
      </c>
      <c r="Z143" s="317"/>
      <c r="AA143" s="317"/>
      <c r="AB143" s="317"/>
      <c r="AC143" s="317"/>
      <c r="AD143" s="317"/>
      <c r="AF143" s="310">
        <v>0</v>
      </c>
      <c r="AG143" s="310"/>
      <c r="AH143" s="310"/>
      <c r="AI143" s="310"/>
      <c r="AJ143" s="310"/>
      <c r="AK143" s="310"/>
      <c r="AL143" s="310"/>
    </row>
    <row r="144" spans="1:38" ht="11.1" customHeight="1" x14ac:dyDescent="0.25">
      <c r="A144" s="316" t="s">
        <v>477</v>
      </c>
      <c r="B144" s="316"/>
      <c r="C144" s="316"/>
      <c r="M144" s="316" t="s">
        <v>478</v>
      </c>
      <c r="N144" s="316"/>
      <c r="O144" s="316"/>
      <c r="P144" s="316"/>
      <c r="Q144" s="310">
        <v>0</v>
      </c>
      <c r="R144" s="310"/>
      <c r="T144" s="317">
        <v>133</v>
      </c>
      <c r="U144" s="317"/>
      <c r="V144" s="317"/>
      <c r="Y144" s="317">
        <v>133</v>
      </c>
      <c r="Z144" s="317"/>
      <c r="AA144" s="317"/>
      <c r="AB144" s="317"/>
      <c r="AC144" s="317"/>
      <c r="AD144" s="317"/>
      <c r="AF144" s="310">
        <v>0</v>
      </c>
      <c r="AG144" s="310"/>
      <c r="AH144" s="310"/>
      <c r="AI144" s="310"/>
      <c r="AJ144" s="310"/>
      <c r="AK144" s="310"/>
      <c r="AL144" s="310"/>
    </row>
    <row r="145" spans="1:38" ht="11.1" customHeight="1" x14ac:dyDescent="0.25">
      <c r="A145" s="316" t="s">
        <v>509</v>
      </c>
      <c r="B145" s="316"/>
      <c r="C145" s="316"/>
      <c r="M145" s="316" t="s">
        <v>510</v>
      </c>
      <c r="N145" s="316"/>
      <c r="O145" s="316"/>
      <c r="P145" s="316"/>
      <c r="Q145" s="310">
        <v>0</v>
      </c>
      <c r="R145" s="310"/>
      <c r="T145" s="317">
        <v>4783.04</v>
      </c>
      <c r="U145" s="317"/>
      <c r="V145" s="317"/>
      <c r="Y145" s="317">
        <v>4783.04</v>
      </c>
      <c r="Z145" s="317"/>
      <c r="AA145" s="317"/>
      <c r="AB145" s="317"/>
      <c r="AC145" s="317"/>
      <c r="AD145" s="317"/>
      <c r="AF145" s="310">
        <v>0</v>
      </c>
      <c r="AG145" s="310"/>
      <c r="AH145" s="310"/>
      <c r="AI145" s="310"/>
      <c r="AJ145" s="310"/>
      <c r="AK145" s="310"/>
      <c r="AL145" s="310"/>
    </row>
    <row r="146" spans="1:38" ht="11.1" customHeight="1" x14ac:dyDescent="0.25">
      <c r="A146" s="316" t="s">
        <v>573</v>
      </c>
      <c r="B146" s="316"/>
      <c r="C146" s="316"/>
      <c r="M146" s="316" t="s">
        <v>574</v>
      </c>
      <c r="N146" s="316"/>
      <c r="O146" s="316"/>
      <c r="P146" s="316"/>
      <c r="Q146" s="310">
        <v>0</v>
      </c>
      <c r="R146" s="310"/>
      <c r="T146" s="317">
        <v>8400</v>
      </c>
      <c r="U146" s="317"/>
      <c r="V146" s="317"/>
      <c r="Y146" s="317">
        <v>8400</v>
      </c>
      <c r="Z146" s="317"/>
      <c r="AA146" s="317"/>
      <c r="AB146" s="317"/>
      <c r="AC146" s="317"/>
      <c r="AD146" s="317"/>
      <c r="AF146" s="310">
        <v>0</v>
      </c>
      <c r="AG146" s="310"/>
      <c r="AH146" s="310"/>
      <c r="AI146" s="310"/>
      <c r="AJ146" s="310"/>
      <c r="AK146" s="310"/>
      <c r="AL146" s="310"/>
    </row>
    <row r="147" spans="1:38" ht="11.1" customHeight="1" x14ac:dyDescent="0.25">
      <c r="A147" s="316" t="s">
        <v>1574</v>
      </c>
      <c r="B147" s="316"/>
      <c r="C147" s="316"/>
      <c r="M147" s="316" t="s">
        <v>1575</v>
      </c>
      <c r="N147" s="316"/>
      <c r="O147" s="316"/>
      <c r="P147" s="316"/>
      <c r="Q147" s="310">
        <v>0</v>
      </c>
      <c r="R147" s="310"/>
      <c r="T147" s="317">
        <v>101397.47</v>
      </c>
      <c r="U147" s="317"/>
      <c r="V147" s="317"/>
      <c r="Y147" s="317">
        <v>101397.47</v>
      </c>
      <c r="Z147" s="317"/>
      <c r="AA147" s="317"/>
      <c r="AB147" s="317"/>
      <c r="AC147" s="317"/>
      <c r="AD147" s="317"/>
      <c r="AF147" s="310">
        <v>0</v>
      </c>
      <c r="AG147" s="310"/>
      <c r="AH147" s="310"/>
      <c r="AI147" s="310"/>
      <c r="AJ147" s="310"/>
      <c r="AK147" s="310"/>
      <c r="AL147" s="310"/>
    </row>
    <row r="148" spans="1:38" ht="11.1" customHeight="1" x14ac:dyDescent="0.25">
      <c r="A148" s="316" t="s">
        <v>583</v>
      </c>
      <c r="B148" s="316"/>
      <c r="C148" s="316"/>
      <c r="M148" s="316" t="s">
        <v>584</v>
      </c>
      <c r="N148" s="316"/>
      <c r="O148" s="316"/>
      <c r="P148" s="316"/>
      <c r="Q148" s="310">
        <v>0</v>
      </c>
      <c r="R148" s="310"/>
      <c r="T148" s="317">
        <v>125.55</v>
      </c>
      <c r="U148" s="317"/>
      <c r="V148" s="317"/>
      <c r="Y148" s="317">
        <v>125.55</v>
      </c>
      <c r="Z148" s="317"/>
      <c r="AA148" s="317"/>
      <c r="AB148" s="317"/>
      <c r="AC148" s="317"/>
      <c r="AD148" s="317"/>
      <c r="AF148" s="310">
        <v>0</v>
      </c>
      <c r="AG148" s="310"/>
      <c r="AH148" s="310"/>
      <c r="AI148" s="310"/>
      <c r="AJ148" s="310"/>
      <c r="AK148" s="310"/>
      <c r="AL148" s="310"/>
    </row>
    <row r="149" spans="1:38" ht="11.1" customHeight="1" x14ac:dyDescent="0.25">
      <c r="A149" s="316" t="s">
        <v>591</v>
      </c>
      <c r="B149" s="316"/>
      <c r="C149" s="316"/>
      <c r="M149" s="316" t="s">
        <v>592</v>
      </c>
      <c r="N149" s="316"/>
      <c r="O149" s="316"/>
      <c r="P149" s="316"/>
      <c r="Q149" s="310">
        <v>0</v>
      </c>
      <c r="R149" s="310"/>
      <c r="T149" s="317">
        <v>35</v>
      </c>
      <c r="U149" s="317"/>
      <c r="V149" s="317"/>
      <c r="Y149" s="317">
        <v>35</v>
      </c>
      <c r="Z149" s="317"/>
      <c r="AA149" s="317"/>
      <c r="AB149" s="317"/>
      <c r="AC149" s="317"/>
      <c r="AD149" s="317"/>
      <c r="AF149" s="310">
        <v>0</v>
      </c>
      <c r="AG149" s="310"/>
      <c r="AH149" s="310"/>
      <c r="AI149" s="310"/>
      <c r="AJ149" s="310"/>
      <c r="AK149" s="310"/>
      <c r="AL149" s="310"/>
    </row>
    <row r="150" spans="1:38" ht="11.1" customHeight="1" x14ac:dyDescent="0.25">
      <c r="A150" s="316" t="s">
        <v>593</v>
      </c>
      <c r="B150" s="316"/>
      <c r="C150" s="316"/>
      <c r="M150" s="316" t="s">
        <v>594</v>
      </c>
      <c r="N150" s="316"/>
      <c r="O150" s="316"/>
      <c r="P150" s="316"/>
      <c r="Q150" s="310">
        <v>0</v>
      </c>
      <c r="R150" s="310"/>
      <c r="T150" s="317">
        <v>435</v>
      </c>
      <c r="U150" s="317"/>
      <c r="V150" s="317"/>
      <c r="Y150" s="317">
        <v>435</v>
      </c>
      <c r="Z150" s="317"/>
      <c r="AA150" s="317"/>
      <c r="AB150" s="317"/>
      <c r="AC150" s="317"/>
      <c r="AD150" s="317"/>
      <c r="AF150" s="310">
        <v>0</v>
      </c>
      <c r="AG150" s="310"/>
      <c r="AH150" s="310"/>
      <c r="AI150" s="310"/>
      <c r="AJ150" s="310"/>
      <c r="AK150" s="310"/>
      <c r="AL150" s="310"/>
    </row>
    <row r="151" spans="1:38" ht="11.1" customHeight="1" x14ac:dyDescent="0.25">
      <c r="A151" s="316" t="s">
        <v>595</v>
      </c>
      <c r="B151" s="316"/>
      <c r="C151" s="316"/>
      <c r="M151" s="316" t="s">
        <v>596</v>
      </c>
      <c r="N151" s="316"/>
      <c r="O151" s="316"/>
      <c r="P151" s="316"/>
      <c r="Q151" s="310">
        <v>0</v>
      </c>
      <c r="R151" s="310"/>
      <c r="T151" s="317">
        <v>9385</v>
      </c>
      <c r="U151" s="317"/>
      <c r="V151" s="317"/>
      <c r="Y151" s="317">
        <v>9385</v>
      </c>
      <c r="Z151" s="317"/>
      <c r="AA151" s="317"/>
      <c r="AB151" s="317"/>
      <c r="AC151" s="317"/>
      <c r="AD151" s="317"/>
      <c r="AF151" s="310">
        <v>0</v>
      </c>
      <c r="AG151" s="310"/>
      <c r="AH151" s="310"/>
      <c r="AI151" s="310"/>
      <c r="AJ151" s="310"/>
      <c r="AK151" s="310"/>
      <c r="AL151" s="310"/>
    </row>
    <row r="152" spans="1:38" ht="11.1" customHeight="1" x14ac:dyDescent="0.25">
      <c r="A152" s="316" t="s">
        <v>1576</v>
      </c>
      <c r="B152" s="316"/>
      <c r="C152" s="316"/>
      <c r="M152" s="316" t="s">
        <v>1577</v>
      </c>
      <c r="N152" s="316"/>
      <c r="O152" s="316"/>
      <c r="P152" s="316"/>
      <c r="Q152" s="310">
        <v>0</v>
      </c>
      <c r="R152" s="310"/>
      <c r="T152" s="317">
        <v>13622</v>
      </c>
      <c r="U152" s="317"/>
      <c r="V152" s="317"/>
      <c r="Y152" s="317">
        <v>13622</v>
      </c>
      <c r="Z152" s="317"/>
      <c r="AA152" s="317"/>
      <c r="AB152" s="317"/>
      <c r="AC152" s="317"/>
      <c r="AD152" s="317"/>
      <c r="AF152" s="310">
        <v>0</v>
      </c>
      <c r="AG152" s="310"/>
      <c r="AH152" s="310"/>
      <c r="AI152" s="310"/>
      <c r="AJ152" s="310"/>
      <c r="AK152" s="310"/>
      <c r="AL152" s="310"/>
    </row>
    <row r="153" spans="1:38" ht="11.1" customHeight="1" x14ac:dyDescent="0.25">
      <c r="A153" s="316" t="s">
        <v>599</v>
      </c>
      <c r="B153" s="316"/>
      <c r="C153" s="316"/>
      <c r="M153" s="316" t="s">
        <v>600</v>
      </c>
      <c r="N153" s="316"/>
      <c r="O153" s="316"/>
      <c r="P153" s="316"/>
      <c r="Q153" s="310">
        <v>-14500</v>
      </c>
      <c r="R153" s="310"/>
      <c r="T153" s="317">
        <v>14500</v>
      </c>
      <c r="U153" s="317"/>
      <c r="V153" s="317"/>
      <c r="Y153" s="317">
        <v>0</v>
      </c>
      <c r="Z153" s="317"/>
      <c r="AA153" s="317"/>
      <c r="AB153" s="317"/>
      <c r="AC153" s="317"/>
      <c r="AD153" s="317"/>
      <c r="AF153" s="310">
        <v>0</v>
      </c>
      <c r="AG153" s="310"/>
      <c r="AH153" s="310"/>
      <c r="AI153" s="310"/>
      <c r="AJ153" s="310"/>
      <c r="AK153" s="310"/>
      <c r="AL153" s="310"/>
    </row>
    <row r="154" spans="1:38" ht="11.1" customHeight="1" x14ac:dyDescent="0.25">
      <c r="A154" s="316" t="s">
        <v>1578</v>
      </c>
      <c r="B154" s="316"/>
      <c r="C154" s="316"/>
      <c r="M154" s="316" t="s">
        <v>1579</v>
      </c>
      <c r="N154" s="316"/>
      <c r="O154" s="316"/>
      <c r="P154" s="316"/>
      <c r="Q154" s="310">
        <v>0</v>
      </c>
      <c r="R154" s="310"/>
      <c r="T154" s="317">
        <v>160.94</v>
      </c>
      <c r="U154" s="317"/>
      <c r="V154" s="317"/>
      <c r="Y154" s="317">
        <v>160.94</v>
      </c>
      <c r="Z154" s="317"/>
      <c r="AA154" s="317"/>
      <c r="AB154" s="317"/>
      <c r="AC154" s="317"/>
      <c r="AD154" s="317"/>
      <c r="AF154" s="310">
        <v>0</v>
      </c>
      <c r="AG154" s="310"/>
      <c r="AH154" s="310"/>
      <c r="AI154" s="310"/>
      <c r="AJ154" s="310"/>
      <c r="AK154" s="310"/>
      <c r="AL154" s="310"/>
    </row>
    <row r="155" spans="1:38" ht="11.1" customHeight="1" x14ac:dyDescent="0.25">
      <c r="A155" s="316" t="s">
        <v>1580</v>
      </c>
      <c r="B155" s="316"/>
      <c r="C155" s="316"/>
      <c r="M155" s="316" t="s">
        <v>1581</v>
      </c>
      <c r="N155" s="316"/>
      <c r="O155" s="316"/>
      <c r="P155" s="316"/>
      <c r="Q155" s="310">
        <v>0</v>
      </c>
      <c r="R155" s="310"/>
      <c r="T155" s="317">
        <v>375.55</v>
      </c>
      <c r="U155" s="317"/>
      <c r="V155" s="317"/>
      <c r="Y155" s="317">
        <v>375.55</v>
      </c>
      <c r="Z155" s="317"/>
      <c r="AA155" s="317"/>
      <c r="AB155" s="317"/>
      <c r="AC155" s="317"/>
      <c r="AD155" s="317"/>
      <c r="AF155" s="310">
        <v>0</v>
      </c>
      <c r="AG155" s="310"/>
      <c r="AH155" s="310"/>
      <c r="AI155" s="310"/>
      <c r="AJ155" s="310"/>
      <c r="AK155" s="310"/>
      <c r="AL155" s="310"/>
    </row>
    <row r="156" spans="1:38" ht="11.1" customHeight="1" x14ac:dyDescent="0.25">
      <c r="A156" s="316" t="s">
        <v>1582</v>
      </c>
      <c r="B156" s="316"/>
      <c r="C156" s="316"/>
      <c r="M156" s="316" t="s">
        <v>1583</v>
      </c>
      <c r="N156" s="316"/>
      <c r="O156" s="316"/>
      <c r="P156" s="316"/>
      <c r="Q156" s="310">
        <v>0</v>
      </c>
      <c r="R156" s="310"/>
      <c r="T156" s="317">
        <v>62225</v>
      </c>
      <c r="U156" s="317"/>
      <c r="V156" s="317"/>
      <c r="Y156" s="317">
        <v>62225</v>
      </c>
      <c r="Z156" s="317"/>
      <c r="AA156" s="317"/>
      <c r="AB156" s="317"/>
      <c r="AC156" s="317"/>
      <c r="AD156" s="317"/>
      <c r="AF156" s="310">
        <v>0</v>
      </c>
      <c r="AG156" s="310"/>
      <c r="AH156" s="310"/>
      <c r="AI156" s="310"/>
      <c r="AJ156" s="310"/>
      <c r="AK156" s="310"/>
      <c r="AL156" s="310"/>
    </row>
    <row r="157" spans="1:38" ht="11.1" customHeight="1" x14ac:dyDescent="0.25">
      <c r="A157" s="316" t="s">
        <v>1584</v>
      </c>
      <c r="B157" s="316"/>
      <c r="C157" s="316"/>
      <c r="M157" s="316" t="s">
        <v>993</v>
      </c>
      <c r="N157" s="316"/>
      <c r="O157" s="316"/>
      <c r="P157" s="316"/>
      <c r="Q157" s="310">
        <v>0</v>
      </c>
      <c r="R157" s="310"/>
      <c r="T157" s="317">
        <v>2384.1999999999998</v>
      </c>
      <c r="U157" s="317"/>
      <c r="V157" s="317"/>
      <c r="Y157" s="317">
        <v>2384.1999999999998</v>
      </c>
      <c r="Z157" s="317"/>
      <c r="AA157" s="317"/>
      <c r="AB157" s="317"/>
      <c r="AC157" s="317"/>
      <c r="AD157" s="317"/>
      <c r="AF157" s="310">
        <v>0</v>
      </c>
      <c r="AG157" s="310"/>
      <c r="AH157" s="310"/>
      <c r="AI157" s="310"/>
      <c r="AJ157" s="310"/>
      <c r="AK157" s="310"/>
      <c r="AL157" s="310"/>
    </row>
    <row r="158" spans="1:38" ht="11.1" customHeight="1" x14ac:dyDescent="0.25">
      <c r="A158" s="316" t="s">
        <v>1585</v>
      </c>
      <c r="B158" s="316"/>
      <c r="C158" s="316"/>
      <c r="M158" s="316" t="s">
        <v>1586</v>
      </c>
      <c r="N158" s="316"/>
      <c r="O158" s="316"/>
      <c r="P158" s="316"/>
      <c r="Q158" s="310">
        <v>0</v>
      </c>
      <c r="R158" s="310"/>
      <c r="T158" s="317">
        <v>7351.4</v>
      </c>
      <c r="U158" s="317"/>
      <c r="V158" s="317"/>
      <c r="Y158" s="317">
        <v>7351.4</v>
      </c>
      <c r="Z158" s="317"/>
      <c r="AA158" s="317"/>
      <c r="AB158" s="317"/>
      <c r="AC158" s="317"/>
      <c r="AD158" s="317"/>
      <c r="AF158" s="310">
        <v>0</v>
      </c>
      <c r="AG158" s="310"/>
      <c r="AH158" s="310"/>
      <c r="AI158" s="310"/>
      <c r="AJ158" s="310"/>
      <c r="AK158" s="310"/>
      <c r="AL158" s="310"/>
    </row>
    <row r="159" spans="1:38" ht="11.1" customHeight="1" x14ac:dyDescent="0.25">
      <c r="A159" s="316" t="s">
        <v>1587</v>
      </c>
      <c r="B159" s="316"/>
      <c r="C159" s="316"/>
      <c r="M159" s="316" t="s">
        <v>1588</v>
      </c>
      <c r="N159" s="316"/>
      <c r="O159" s="316"/>
      <c r="P159" s="316"/>
      <c r="Q159" s="310">
        <v>0</v>
      </c>
      <c r="R159" s="310"/>
      <c r="T159" s="317">
        <v>1734.9</v>
      </c>
      <c r="U159" s="317"/>
      <c r="V159" s="317"/>
      <c r="Y159" s="317">
        <v>1734.9</v>
      </c>
      <c r="Z159" s="317"/>
      <c r="AA159" s="317"/>
      <c r="AB159" s="317"/>
      <c r="AC159" s="317"/>
      <c r="AD159" s="317"/>
      <c r="AF159" s="310">
        <v>0</v>
      </c>
      <c r="AG159" s="310"/>
      <c r="AH159" s="310"/>
      <c r="AI159" s="310"/>
      <c r="AJ159" s="310"/>
      <c r="AK159" s="310"/>
      <c r="AL159" s="310"/>
    </row>
    <row r="160" spans="1:38" ht="11.1" customHeight="1" x14ac:dyDescent="0.25">
      <c r="A160" s="316" t="s">
        <v>1589</v>
      </c>
      <c r="B160" s="316"/>
      <c r="C160" s="316"/>
      <c r="M160" s="316" t="s">
        <v>1590</v>
      </c>
      <c r="N160" s="316"/>
      <c r="O160" s="316"/>
      <c r="P160" s="316"/>
      <c r="Q160" s="310">
        <v>0</v>
      </c>
      <c r="R160" s="310"/>
      <c r="T160" s="317">
        <v>5266.66</v>
      </c>
      <c r="U160" s="317"/>
      <c r="V160" s="317"/>
      <c r="Y160" s="317">
        <v>5266.66</v>
      </c>
      <c r="Z160" s="317"/>
      <c r="AA160" s="317"/>
      <c r="AB160" s="317"/>
      <c r="AC160" s="317"/>
      <c r="AD160" s="317"/>
      <c r="AF160" s="310">
        <v>0</v>
      </c>
      <c r="AG160" s="310"/>
      <c r="AH160" s="310"/>
      <c r="AI160" s="310"/>
      <c r="AJ160" s="310"/>
      <c r="AK160" s="310"/>
      <c r="AL160" s="310"/>
    </row>
    <row r="161" spans="1:38" ht="11.1" customHeight="1" x14ac:dyDescent="0.25">
      <c r="A161" s="316" t="s">
        <v>1591</v>
      </c>
      <c r="B161" s="316"/>
      <c r="C161" s="316"/>
      <c r="M161" s="316" t="s">
        <v>1592</v>
      </c>
      <c r="N161" s="316"/>
      <c r="O161" s="316"/>
      <c r="P161" s="316"/>
      <c r="Q161" s="310">
        <v>0</v>
      </c>
      <c r="R161" s="310"/>
      <c r="T161" s="317">
        <v>475.04</v>
      </c>
      <c r="U161" s="317"/>
      <c r="V161" s="317"/>
      <c r="Y161" s="317">
        <v>475.04</v>
      </c>
      <c r="Z161" s="317"/>
      <c r="AA161" s="317"/>
      <c r="AB161" s="317"/>
      <c r="AC161" s="317"/>
      <c r="AD161" s="317"/>
      <c r="AF161" s="310">
        <v>0</v>
      </c>
      <c r="AG161" s="310"/>
      <c r="AH161" s="310"/>
      <c r="AI161" s="310"/>
      <c r="AJ161" s="310"/>
      <c r="AK161" s="310"/>
      <c r="AL161" s="310"/>
    </row>
    <row r="162" spans="1:38" ht="11.1" customHeight="1" x14ac:dyDescent="0.25">
      <c r="A162" s="316" t="s">
        <v>1593</v>
      </c>
      <c r="B162" s="316"/>
      <c r="C162" s="316"/>
      <c r="M162" s="316" t="s">
        <v>1594</v>
      </c>
      <c r="N162" s="316"/>
      <c r="O162" s="316"/>
      <c r="P162" s="316"/>
      <c r="Q162" s="310">
        <v>0</v>
      </c>
      <c r="R162" s="310"/>
      <c r="T162" s="317">
        <v>20</v>
      </c>
      <c r="U162" s="317"/>
      <c r="V162" s="317"/>
      <c r="Y162" s="317">
        <v>20</v>
      </c>
      <c r="Z162" s="317"/>
      <c r="AA162" s="317"/>
      <c r="AB162" s="317"/>
      <c r="AC162" s="317"/>
      <c r="AD162" s="317"/>
      <c r="AF162" s="310">
        <v>0</v>
      </c>
      <c r="AG162" s="310"/>
      <c r="AH162" s="310"/>
      <c r="AI162" s="310"/>
      <c r="AJ162" s="310"/>
      <c r="AK162" s="310"/>
      <c r="AL162" s="310"/>
    </row>
    <row r="163" spans="1:38" ht="11.1" customHeight="1" x14ac:dyDescent="0.25">
      <c r="A163" s="316" t="s">
        <v>1595</v>
      </c>
      <c r="B163" s="316"/>
      <c r="C163" s="316"/>
      <c r="M163" s="316" t="s">
        <v>1596</v>
      </c>
      <c r="N163" s="316"/>
      <c r="O163" s="316"/>
      <c r="P163" s="316"/>
      <c r="Q163" s="310">
        <v>0</v>
      </c>
      <c r="R163" s="310"/>
      <c r="T163" s="317">
        <v>4275.1000000000004</v>
      </c>
      <c r="U163" s="317"/>
      <c r="V163" s="317"/>
      <c r="Y163" s="317">
        <v>4275.1000000000004</v>
      </c>
      <c r="Z163" s="317"/>
      <c r="AA163" s="317"/>
      <c r="AB163" s="317"/>
      <c r="AC163" s="317"/>
      <c r="AD163" s="317"/>
      <c r="AF163" s="310">
        <v>0</v>
      </c>
      <c r="AG163" s="310"/>
      <c r="AH163" s="310"/>
      <c r="AI163" s="310"/>
      <c r="AJ163" s="310"/>
      <c r="AK163" s="310"/>
      <c r="AL163" s="310"/>
    </row>
    <row r="164" spans="1:38" ht="11.1" customHeight="1" x14ac:dyDescent="0.25">
      <c r="A164" s="316" t="s">
        <v>1597</v>
      </c>
      <c r="B164" s="316"/>
      <c r="C164" s="316"/>
      <c r="M164" s="316" t="s">
        <v>1598</v>
      </c>
      <c r="N164" s="316"/>
      <c r="O164" s="316"/>
      <c r="P164" s="316"/>
      <c r="Q164" s="310">
        <v>0</v>
      </c>
      <c r="R164" s="310"/>
      <c r="T164" s="317">
        <v>16000</v>
      </c>
      <c r="U164" s="317"/>
      <c r="V164" s="317"/>
      <c r="Y164" s="317">
        <v>16000</v>
      </c>
      <c r="Z164" s="317"/>
      <c r="AA164" s="317"/>
      <c r="AB164" s="317"/>
      <c r="AC164" s="317"/>
      <c r="AD164" s="317"/>
      <c r="AF164" s="310">
        <v>0</v>
      </c>
      <c r="AG164" s="310"/>
      <c r="AH164" s="310"/>
      <c r="AI164" s="310"/>
      <c r="AJ164" s="310"/>
      <c r="AK164" s="310"/>
      <c r="AL164" s="310"/>
    </row>
    <row r="165" spans="1:38" ht="11.1" customHeight="1" x14ac:dyDescent="0.25">
      <c r="A165" s="316" t="s">
        <v>1599</v>
      </c>
      <c r="B165" s="316"/>
      <c r="C165" s="316"/>
      <c r="M165" s="316" t="s">
        <v>1600</v>
      </c>
      <c r="N165" s="316"/>
      <c r="O165" s="316"/>
      <c r="P165" s="316"/>
      <c r="Q165" s="310">
        <v>0</v>
      </c>
      <c r="R165" s="310"/>
      <c r="T165" s="317">
        <v>680</v>
      </c>
      <c r="U165" s="317"/>
      <c r="V165" s="317"/>
      <c r="Y165" s="317">
        <v>680</v>
      </c>
      <c r="Z165" s="317"/>
      <c r="AA165" s="317"/>
      <c r="AB165" s="317"/>
      <c r="AC165" s="317"/>
      <c r="AD165" s="317"/>
      <c r="AF165" s="310">
        <v>0</v>
      </c>
      <c r="AG165" s="310"/>
      <c r="AH165" s="310"/>
      <c r="AI165" s="310"/>
      <c r="AJ165" s="310"/>
      <c r="AK165" s="310"/>
      <c r="AL165" s="310"/>
    </row>
    <row r="166" spans="1:38" ht="11.1" customHeight="1" x14ac:dyDescent="0.25">
      <c r="A166" s="316" t="s">
        <v>1601</v>
      </c>
      <c r="B166" s="316"/>
      <c r="C166" s="316"/>
      <c r="M166" s="316" t="s">
        <v>1602</v>
      </c>
      <c r="N166" s="316"/>
      <c r="O166" s="316"/>
      <c r="P166" s="316"/>
      <c r="Q166" s="310">
        <v>0</v>
      </c>
      <c r="R166" s="310"/>
      <c r="T166" s="317">
        <v>787</v>
      </c>
      <c r="U166" s="317"/>
      <c r="V166" s="317"/>
      <c r="Y166" s="317">
        <v>787</v>
      </c>
      <c r="Z166" s="317"/>
      <c r="AA166" s="317"/>
      <c r="AB166" s="317"/>
      <c r="AC166" s="317"/>
      <c r="AD166" s="317"/>
      <c r="AF166" s="310">
        <v>0</v>
      </c>
      <c r="AG166" s="310"/>
      <c r="AH166" s="310"/>
      <c r="AI166" s="310"/>
      <c r="AJ166" s="310"/>
      <c r="AK166" s="310"/>
      <c r="AL166" s="310"/>
    </row>
    <row r="167" spans="1:38" ht="11.1" customHeight="1" x14ac:dyDescent="0.25">
      <c r="A167" s="316" t="s">
        <v>1603</v>
      </c>
      <c r="B167" s="316"/>
      <c r="C167" s="316"/>
      <c r="M167" s="316" t="s">
        <v>1604</v>
      </c>
      <c r="N167" s="316"/>
      <c r="O167" s="316"/>
      <c r="P167" s="316"/>
      <c r="Q167" s="310">
        <v>0</v>
      </c>
      <c r="R167" s="310"/>
      <c r="T167" s="317">
        <v>2358</v>
      </c>
      <c r="U167" s="317"/>
      <c r="V167" s="317"/>
      <c r="Y167" s="317">
        <v>2358</v>
      </c>
      <c r="Z167" s="317"/>
      <c r="AA167" s="317"/>
      <c r="AB167" s="317"/>
      <c r="AC167" s="317"/>
      <c r="AD167" s="317"/>
      <c r="AF167" s="310">
        <v>0</v>
      </c>
      <c r="AG167" s="310"/>
      <c r="AH167" s="310"/>
      <c r="AI167" s="310"/>
      <c r="AJ167" s="310"/>
      <c r="AK167" s="310"/>
      <c r="AL167" s="310"/>
    </row>
    <row r="168" spans="1:38" ht="11.1" customHeight="1" x14ac:dyDescent="0.25">
      <c r="A168" s="316" t="s">
        <v>1605</v>
      </c>
      <c r="B168" s="316"/>
      <c r="C168" s="316"/>
      <c r="M168" s="316" t="s">
        <v>1606</v>
      </c>
      <c r="N168" s="316"/>
      <c r="O168" s="316"/>
      <c r="P168" s="316"/>
      <c r="Q168" s="310">
        <v>0</v>
      </c>
      <c r="R168" s="310"/>
      <c r="T168" s="317">
        <v>4390</v>
      </c>
      <c r="U168" s="317"/>
      <c r="V168" s="317"/>
      <c r="Y168" s="317">
        <v>4390</v>
      </c>
      <c r="Z168" s="317"/>
      <c r="AA168" s="317"/>
      <c r="AB168" s="317"/>
      <c r="AC168" s="317"/>
      <c r="AD168" s="317"/>
      <c r="AF168" s="310">
        <v>0</v>
      </c>
      <c r="AG168" s="310"/>
      <c r="AH168" s="310"/>
      <c r="AI168" s="310"/>
      <c r="AJ168" s="310"/>
      <c r="AK168" s="310"/>
      <c r="AL168" s="310"/>
    </row>
    <row r="169" spans="1:38" ht="11.1" customHeight="1" x14ac:dyDescent="0.25">
      <c r="A169" s="316" t="s">
        <v>1607</v>
      </c>
      <c r="B169" s="316"/>
      <c r="C169" s="316"/>
      <c r="M169" s="316" t="s">
        <v>1608</v>
      </c>
      <c r="N169" s="316"/>
      <c r="O169" s="316"/>
      <c r="P169" s="316"/>
      <c r="Q169" s="310">
        <v>0</v>
      </c>
      <c r="R169" s="310"/>
      <c r="T169" s="317">
        <v>148.5</v>
      </c>
      <c r="U169" s="317"/>
      <c r="V169" s="317"/>
      <c r="Y169" s="317">
        <v>148.5</v>
      </c>
      <c r="Z169" s="317"/>
      <c r="AA169" s="317"/>
      <c r="AB169" s="317"/>
      <c r="AC169" s="317"/>
      <c r="AD169" s="317"/>
      <c r="AF169" s="310">
        <v>0</v>
      </c>
      <c r="AG169" s="310"/>
      <c r="AH169" s="310"/>
      <c r="AI169" s="310"/>
      <c r="AJ169" s="310"/>
      <c r="AK169" s="310"/>
      <c r="AL169" s="310"/>
    </row>
    <row r="170" spans="1:38" ht="11.1" customHeight="1" x14ac:dyDescent="0.25">
      <c r="A170" s="316" t="s">
        <v>1609</v>
      </c>
      <c r="B170" s="316"/>
      <c r="C170" s="316"/>
      <c r="M170" s="316" t="s">
        <v>1610</v>
      </c>
      <c r="N170" s="316"/>
      <c r="O170" s="316"/>
      <c r="P170" s="316"/>
      <c r="Q170" s="310">
        <v>0</v>
      </c>
      <c r="R170" s="310"/>
      <c r="T170" s="317">
        <v>690.22</v>
      </c>
      <c r="U170" s="317"/>
      <c r="V170" s="317"/>
      <c r="Y170" s="317">
        <v>690.22</v>
      </c>
      <c r="Z170" s="317"/>
      <c r="AA170" s="317"/>
      <c r="AB170" s="317"/>
      <c r="AC170" s="317"/>
      <c r="AD170" s="317"/>
      <c r="AF170" s="310">
        <v>0</v>
      </c>
      <c r="AG170" s="310"/>
      <c r="AH170" s="310"/>
      <c r="AI170" s="310"/>
      <c r="AJ170" s="310"/>
      <c r="AK170" s="310"/>
      <c r="AL170" s="310"/>
    </row>
    <row r="171" spans="1:38" ht="11.1" customHeight="1" x14ac:dyDescent="0.25">
      <c r="A171" s="316" t="s">
        <v>1611</v>
      </c>
      <c r="B171" s="316"/>
      <c r="C171" s="316"/>
      <c r="M171" s="316" t="s">
        <v>1612</v>
      </c>
      <c r="N171" s="316"/>
      <c r="O171" s="316"/>
      <c r="P171" s="316"/>
      <c r="Q171" s="310">
        <v>0</v>
      </c>
      <c r="R171" s="310"/>
      <c r="T171" s="317">
        <v>24</v>
      </c>
      <c r="U171" s="317"/>
      <c r="V171" s="317"/>
      <c r="Y171" s="317">
        <v>24</v>
      </c>
      <c r="Z171" s="317"/>
      <c r="AA171" s="317"/>
      <c r="AB171" s="317"/>
      <c r="AC171" s="317"/>
      <c r="AD171" s="317"/>
      <c r="AF171" s="310">
        <v>0</v>
      </c>
      <c r="AG171" s="310"/>
      <c r="AH171" s="310"/>
      <c r="AI171" s="310"/>
      <c r="AJ171" s="310"/>
      <c r="AK171" s="310"/>
      <c r="AL171" s="310"/>
    </row>
    <row r="172" spans="1:38" ht="11.1" customHeight="1" x14ac:dyDescent="0.25">
      <c r="A172" s="316" t="s">
        <v>1613</v>
      </c>
      <c r="B172" s="316"/>
      <c r="C172" s="316"/>
      <c r="M172" s="316" t="s">
        <v>1614</v>
      </c>
      <c r="N172" s="316"/>
      <c r="O172" s="316"/>
      <c r="P172" s="316"/>
      <c r="Q172" s="310">
        <v>0</v>
      </c>
      <c r="R172" s="310"/>
      <c r="T172" s="317">
        <v>39.9</v>
      </c>
      <c r="U172" s="317"/>
      <c r="V172" s="317"/>
      <c r="Y172" s="317">
        <v>39.9</v>
      </c>
      <c r="Z172" s="317"/>
      <c r="AA172" s="317"/>
      <c r="AB172" s="317"/>
      <c r="AC172" s="317"/>
      <c r="AD172" s="317"/>
      <c r="AF172" s="310">
        <v>0</v>
      </c>
      <c r="AG172" s="310"/>
      <c r="AH172" s="310"/>
      <c r="AI172" s="310"/>
      <c r="AJ172" s="310"/>
      <c r="AK172" s="310"/>
      <c r="AL172" s="310"/>
    </row>
    <row r="173" spans="1:38" ht="11.1" customHeight="1" x14ac:dyDescent="0.25">
      <c r="A173" s="316" t="s">
        <v>1615</v>
      </c>
      <c r="B173" s="316"/>
      <c r="C173" s="316"/>
      <c r="M173" s="316" t="s">
        <v>1616</v>
      </c>
      <c r="N173" s="316"/>
      <c r="O173" s="316"/>
      <c r="P173" s="316"/>
      <c r="Q173" s="310">
        <v>0</v>
      </c>
      <c r="R173" s="310"/>
      <c r="T173" s="317">
        <v>91371.38</v>
      </c>
      <c r="U173" s="317"/>
      <c r="V173" s="317"/>
      <c r="Y173" s="317">
        <v>91371.38</v>
      </c>
      <c r="Z173" s="317"/>
      <c r="AA173" s="317"/>
      <c r="AB173" s="317"/>
      <c r="AC173" s="317"/>
      <c r="AD173" s="317"/>
      <c r="AF173" s="310">
        <v>0</v>
      </c>
      <c r="AG173" s="310"/>
      <c r="AH173" s="310"/>
      <c r="AI173" s="310"/>
      <c r="AJ173" s="310"/>
      <c r="AK173" s="310"/>
      <c r="AL173" s="310"/>
    </row>
    <row r="174" spans="1:38" ht="11.1" customHeight="1" x14ac:dyDescent="0.25">
      <c r="A174" s="316" t="s">
        <v>1617</v>
      </c>
      <c r="B174" s="316"/>
      <c r="C174" s="316"/>
      <c r="M174" s="316" t="s">
        <v>1618</v>
      </c>
      <c r="N174" s="316"/>
      <c r="O174" s="316"/>
      <c r="P174" s="316"/>
      <c r="Q174" s="310">
        <v>0</v>
      </c>
      <c r="R174" s="310"/>
      <c r="T174" s="317">
        <v>548.20000000000005</v>
      </c>
      <c r="U174" s="317"/>
      <c r="V174" s="317"/>
      <c r="Y174" s="317">
        <v>548.20000000000005</v>
      </c>
      <c r="Z174" s="317"/>
      <c r="AA174" s="317"/>
      <c r="AB174" s="317"/>
      <c r="AC174" s="317"/>
      <c r="AD174" s="317"/>
      <c r="AF174" s="310">
        <v>0</v>
      </c>
      <c r="AG174" s="310"/>
      <c r="AH174" s="310"/>
      <c r="AI174" s="310"/>
      <c r="AJ174" s="310"/>
      <c r="AK174" s="310"/>
      <c r="AL174" s="310"/>
    </row>
    <row r="175" spans="1:38" ht="11.1" customHeight="1" x14ac:dyDescent="0.25">
      <c r="A175" s="316" t="s">
        <v>1619</v>
      </c>
      <c r="B175" s="316"/>
      <c r="C175" s="316"/>
      <c r="M175" s="316" t="s">
        <v>1620</v>
      </c>
      <c r="N175" s="316"/>
      <c r="O175" s="316"/>
      <c r="P175" s="316"/>
      <c r="Q175" s="310">
        <v>0</v>
      </c>
      <c r="R175" s="310"/>
      <c r="T175" s="317">
        <v>36</v>
      </c>
      <c r="U175" s="317"/>
      <c r="V175" s="317"/>
      <c r="Y175" s="317">
        <v>36</v>
      </c>
      <c r="Z175" s="317"/>
      <c r="AA175" s="317"/>
      <c r="AB175" s="317"/>
      <c r="AC175" s="317"/>
      <c r="AD175" s="317"/>
      <c r="AF175" s="310">
        <v>0</v>
      </c>
      <c r="AG175" s="310"/>
      <c r="AH175" s="310"/>
      <c r="AI175" s="310"/>
      <c r="AJ175" s="310"/>
      <c r="AK175" s="310"/>
      <c r="AL175" s="310"/>
    </row>
    <row r="176" spans="1:38" ht="11.1" customHeight="1" x14ac:dyDescent="0.25">
      <c r="A176" s="316" t="s">
        <v>1621</v>
      </c>
      <c r="B176" s="316"/>
      <c r="C176" s="316"/>
      <c r="M176" s="316" t="s">
        <v>1622</v>
      </c>
      <c r="N176" s="316"/>
      <c r="O176" s="316"/>
      <c r="P176" s="316"/>
      <c r="Q176" s="310">
        <v>0</v>
      </c>
      <c r="R176" s="310"/>
      <c r="T176" s="317">
        <v>9.4499999999999993</v>
      </c>
      <c r="U176" s="317"/>
      <c r="V176" s="317"/>
      <c r="Y176" s="317">
        <v>9.4499999999999993</v>
      </c>
      <c r="Z176" s="317"/>
      <c r="AA176" s="317"/>
      <c r="AB176" s="317"/>
      <c r="AC176" s="317"/>
      <c r="AD176" s="317"/>
      <c r="AF176" s="310">
        <v>0</v>
      </c>
      <c r="AG176" s="310"/>
      <c r="AH176" s="310"/>
      <c r="AI176" s="310"/>
      <c r="AJ176" s="310"/>
      <c r="AK176" s="310"/>
      <c r="AL176" s="310"/>
    </row>
    <row r="177" spans="1:38" ht="11.1" customHeight="1" x14ac:dyDescent="0.25">
      <c r="A177" s="316" t="s">
        <v>1623</v>
      </c>
      <c r="B177" s="316"/>
      <c r="C177" s="316"/>
      <c r="M177" s="316" t="s">
        <v>1624</v>
      </c>
      <c r="N177" s="316"/>
      <c r="O177" s="316"/>
      <c r="P177" s="316"/>
      <c r="Q177" s="310">
        <v>0</v>
      </c>
      <c r="R177" s="310"/>
      <c r="T177" s="317">
        <v>26.7</v>
      </c>
      <c r="U177" s="317"/>
      <c r="V177" s="317"/>
      <c r="Y177" s="317">
        <v>26.7</v>
      </c>
      <c r="Z177" s="317"/>
      <c r="AA177" s="317"/>
      <c r="AB177" s="317"/>
      <c r="AC177" s="317"/>
      <c r="AD177" s="317"/>
      <c r="AF177" s="310">
        <v>0</v>
      </c>
      <c r="AG177" s="310"/>
      <c r="AH177" s="310"/>
      <c r="AI177" s="310"/>
      <c r="AJ177" s="310"/>
      <c r="AK177" s="310"/>
      <c r="AL177" s="310"/>
    </row>
    <row r="178" spans="1:38" ht="11.1" customHeight="1" x14ac:dyDescent="0.25">
      <c r="A178" s="316" t="s">
        <v>1625</v>
      </c>
      <c r="B178" s="316"/>
      <c r="C178" s="316"/>
      <c r="M178" s="316" t="s">
        <v>1626</v>
      </c>
      <c r="N178" s="316"/>
      <c r="O178" s="316"/>
      <c r="P178" s="316"/>
      <c r="Q178" s="310">
        <v>0</v>
      </c>
      <c r="R178" s="310"/>
      <c r="T178" s="317">
        <v>54</v>
      </c>
      <c r="U178" s="317"/>
      <c r="V178" s="317"/>
      <c r="Y178" s="317">
        <v>54</v>
      </c>
      <c r="Z178" s="317"/>
      <c r="AA178" s="317"/>
      <c r="AB178" s="317"/>
      <c r="AC178" s="317"/>
      <c r="AD178" s="317"/>
      <c r="AF178" s="310">
        <v>0</v>
      </c>
      <c r="AG178" s="310"/>
      <c r="AH178" s="310"/>
      <c r="AI178" s="310"/>
      <c r="AJ178" s="310"/>
      <c r="AK178" s="310"/>
      <c r="AL178" s="310"/>
    </row>
    <row r="179" spans="1:38" ht="11.1" customHeight="1" x14ac:dyDescent="0.25">
      <c r="A179" s="316" t="s">
        <v>1627</v>
      </c>
      <c r="B179" s="316"/>
      <c r="C179" s="316"/>
      <c r="M179" s="316" t="s">
        <v>1628</v>
      </c>
      <c r="N179" s="316"/>
      <c r="O179" s="316"/>
      <c r="P179" s="316"/>
      <c r="Q179" s="310">
        <v>0</v>
      </c>
      <c r="R179" s="310"/>
      <c r="T179" s="317">
        <v>115</v>
      </c>
      <c r="U179" s="317"/>
      <c r="V179" s="317"/>
      <c r="Y179" s="317">
        <v>115</v>
      </c>
      <c r="Z179" s="317"/>
      <c r="AA179" s="317"/>
      <c r="AB179" s="317"/>
      <c r="AC179" s="317"/>
      <c r="AD179" s="317"/>
      <c r="AF179" s="310">
        <v>0</v>
      </c>
      <c r="AG179" s="310"/>
      <c r="AH179" s="310"/>
      <c r="AI179" s="310"/>
      <c r="AJ179" s="310"/>
      <c r="AK179" s="310"/>
      <c r="AL179" s="310"/>
    </row>
    <row r="180" spans="1:38" ht="11.1" customHeight="1" x14ac:dyDescent="0.25">
      <c r="A180" s="316" t="s">
        <v>1629</v>
      </c>
      <c r="B180" s="316"/>
      <c r="C180" s="316"/>
      <c r="M180" s="316" t="s">
        <v>1630</v>
      </c>
      <c r="N180" s="316"/>
      <c r="O180" s="316"/>
      <c r="P180" s="316"/>
      <c r="Q180" s="310">
        <v>0</v>
      </c>
      <c r="R180" s="310"/>
      <c r="T180" s="317">
        <v>1223.04</v>
      </c>
      <c r="U180" s="317"/>
      <c r="V180" s="317"/>
      <c r="Y180" s="317">
        <v>1223.04</v>
      </c>
      <c r="Z180" s="317"/>
      <c r="AA180" s="317"/>
      <c r="AB180" s="317"/>
      <c r="AC180" s="317"/>
      <c r="AD180" s="317"/>
      <c r="AF180" s="310">
        <v>0</v>
      </c>
      <c r="AG180" s="310"/>
      <c r="AH180" s="310"/>
      <c r="AI180" s="310"/>
      <c r="AJ180" s="310"/>
      <c r="AK180" s="310"/>
      <c r="AL180" s="310"/>
    </row>
    <row r="181" spans="1:38" ht="11.1" customHeight="1" x14ac:dyDescent="0.25">
      <c r="A181" s="316" t="s">
        <v>1631</v>
      </c>
      <c r="B181" s="316"/>
      <c r="C181" s="316"/>
      <c r="M181" s="316" t="s">
        <v>1530</v>
      </c>
      <c r="N181" s="316"/>
      <c r="O181" s="316"/>
      <c r="P181" s="316"/>
      <c r="Q181" s="310">
        <v>0</v>
      </c>
      <c r="R181" s="310"/>
      <c r="T181" s="317">
        <v>304</v>
      </c>
      <c r="U181" s="317"/>
      <c r="V181" s="317"/>
      <c r="Y181" s="317">
        <v>304</v>
      </c>
      <c r="Z181" s="317"/>
      <c r="AA181" s="317"/>
      <c r="AB181" s="317"/>
      <c r="AC181" s="317"/>
      <c r="AD181" s="317"/>
      <c r="AF181" s="310">
        <v>0</v>
      </c>
      <c r="AG181" s="310"/>
      <c r="AH181" s="310"/>
      <c r="AI181" s="310"/>
      <c r="AJ181" s="310"/>
      <c r="AK181" s="310"/>
      <c r="AL181" s="310"/>
    </row>
    <row r="182" spans="1:38" ht="11.1" customHeight="1" x14ac:dyDescent="0.25">
      <c r="A182" s="316" t="s">
        <v>1632</v>
      </c>
      <c r="B182" s="316"/>
      <c r="C182" s="316"/>
      <c r="M182" s="316" t="s">
        <v>1633</v>
      </c>
      <c r="N182" s="316"/>
      <c r="O182" s="316"/>
      <c r="P182" s="316"/>
      <c r="Q182" s="310">
        <v>0</v>
      </c>
      <c r="R182" s="310"/>
      <c r="T182" s="317">
        <v>6700</v>
      </c>
      <c r="U182" s="317"/>
      <c r="V182" s="317"/>
      <c r="Y182" s="317">
        <v>6700</v>
      </c>
      <c r="Z182" s="317"/>
      <c r="AA182" s="317"/>
      <c r="AB182" s="317"/>
      <c r="AC182" s="317"/>
      <c r="AD182" s="317"/>
      <c r="AF182" s="310">
        <v>0</v>
      </c>
      <c r="AG182" s="310"/>
      <c r="AH182" s="310"/>
      <c r="AI182" s="310"/>
      <c r="AJ182" s="310"/>
      <c r="AK182" s="310"/>
      <c r="AL182" s="310"/>
    </row>
    <row r="183" spans="1:38" ht="11.1" customHeight="1" x14ac:dyDescent="0.25">
      <c r="A183" s="316" t="s">
        <v>1634</v>
      </c>
      <c r="B183" s="316"/>
      <c r="C183" s="316"/>
      <c r="M183" s="316" t="s">
        <v>1635</v>
      </c>
      <c r="N183" s="316"/>
      <c r="O183" s="316"/>
      <c r="P183" s="316"/>
      <c r="Q183" s="310">
        <v>0</v>
      </c>
      <c r="R183" s="310"/>
      <c r="T183" s="317">
        <v>450</v>
      </c>
      <c r="U183" s="317"/>
      <c r="V183" s="317"/>
      <c r="Y183" s="317">
        <v>450</v>
      </c>
      <c r="Z183" s="317"/>
      <c r="AA183" s="317"/>
      <c r="AB183" s="317"/>
      <c r="AC183" s="317"/>
      <c r="AD183" s="317"/>
      <c r="AF183" s="310">
        <v>0</v>
      </c>
      <c r="AG183" s="310"/>
      <c r="AH183" s="310"/>
      <c r="AI183" s="310"/>
      <c r="AJ183" s="310"/>
      <c r="AK183" s="310"/>
      <c r="AL183" s="310"/>
    </row>
    <row r="184" spans="1:38" ht="11.1" customHeight="1" x14ac:dyDescent="0.25">
      <c r="A184" s="316" t="s">
        <v>1636</v>
      </c>
      <c r="B184" s="316"/>
      <c r="C184" s="316"/>
      <c r="M184" s="316" t="s">
        <v>1637</v>
      </c>
      <c r="N184" s="316"/>
      <c r="O184" s="316"/>
      <c r="P184" s="316"/>
      <c r="Q184" s="310">
        <v>0</v>
      </c>
      <c r="R184" s="310"/>
      <c r="T184" s="317">
        <v>115.8</v>
      </c>
      <c r="U184" s="317"/>
      <c r="V184" s="317"/>
      <c r="Y184" s="317">
        <v>115.8</v>
      </c>
      <c r="Z184" s="317"/>
      <c r="AA184" s="317"/>
      <c r="AB184" s="317"/>
      <c r="AC184" s="317"/>
      <c r="AD184" s="317"/>
      <c r="AF184" s="310">
        <v>0</v>
      </c>
      <c r="AG184" s="310"/>
      <c r="AH184" s="310"/>
      <c r="AI184" s="310"/>
      <c r="AJ184" s="310"/>
      <c r="AK184" s="310"/>
      <c r="AL184" s="310"/>
    </row>
    <row r="185" spans="1:38" ht="11.1" customHeight="1" x14ac:dyDescent="0.25">
      <c r="A185" s="316" t="s">
        <v>1638</v>
      </c>
      <c r="B185" s="316"/>
      <c r="C185" s="316"/>
      <c r="M185" s="316" t="s">
        <v>1639</v>
      </c>
      <c r="N185" s="316"/>
      <c r="O185" s="316"/>
      <c r="P185" s="316"/>
      <c r="Q185" s="310">
        <v>0</v>
      </c>
      <c r="R185" s="310"/>
      <c r="T185" s="317">
        <v>440.02</v>
      </c>
      <c r="U185" s="317"/>
      <c r="V185" s="317"/>
      <c r="Y185" s="317">
        <v>440.02</v>
      </c>
      <c r="Z185" s="317"/>
      <c r="AA185" s="317"/>
      <c r="AB185" s="317"/>
      <c r="AC185" s="317"/>
      <c r="AD185" s="317"/>
      <c r="AF185" s="310">
        <v>0</v>
      </c>
      <c r="AG185" s="310"/>
      <c r="AH185" s="310"/>
      <c r="AI185" s="310"/>
      <c r="AJ185" s="310"/>
      <c r="AK185" s="310"/>
      <c r="AL185" s="310"/>
    </row>
    <row r="186" spans="1:38" ht="11.1" customHeight="1" x14ac:dyDescent="0.25">
      <c r="A186" s="316" t="s">
        <v>1640</v>
      </c>
      <c r="B186" s="316"/>
      <c r="C186" s="316"/>
      <c r="M186" s="316" t="s">
        <v>1641</v>
      </c>
      <c r="N186" s="316"/>
      <c r="O186" s="316"/>
      <c r="P186" s="316"/>
      <c r="Q186" s="310">
        <v>0</v>
      </c>
      <c r="R186" s="310"/>
      <c r="T186" s="317">
        <v>358.7</v>
      </c>
      <c r="U186" s="317"/>
      <c r="V186" s="317"/>
      <c r="Y186" s="317">
        <v>358.7</v>
      </c>
      <c r="Z186" s="317"/>
      <c r="AA186" s="317"/>
      <c r="AB186" s="317"/>
      <c r="AC186" s="317"/>
      <c r="AD186" s="317"/>
      <c r="AF186" s="310">
        <v>0</v>
      </c>
      <c r="AG186" s="310"/>
      <c r="AH186" s="310"/>
      <c r="AI186" s="310"/>
      <c r="AJ186" s="310"/>
      <c r="AK186" s="310"/>
      <c r="AL186" s="310"/>
    </row>
    <row r="187" spans="1:38" ht="11.1" customHeight="1" x14ac:dyDescent="0.25">
      <c r="A187" s="316" t="s">
        <v>1642</v>
      </c>
      <c r="B187" s="316"/>
      <c r="C187" s="316"/>
      <c r="M187" s="316" t="s">
        <v>1643</v>
      </c>
      <c r="N187" s="316"/>
      <c r="O187" s="316"/>
      <c r="P187" s="316"/>
      <c r="Q187" s="310">
        <v>0</v>
      </c>
      <c r="R187" s="310"/>
      <c r="T187" s="317">
        <v>102.9</v>
      </c>
      <c r="U187" s="317"/>
      <c r="V187" s="317"/>
      <c r="Y187" s="317">
        <v>102.9</v>
      </c>
      <c r="Z187" s="317"/>
      <c r="AA187" s="317"/>
      <c r="AB187" s="317"/>
      <c r="AC187" s="317"/>
      <c r="AD187" s="317"/>
      <c r="AF187" s="310">
        <v>0</v>
      </c>
      <c r="AG187" s="310"/>
      <c r="AH187" s="310"/>
      <c r="AI187" s="310"/>
      <c r="AJ187" s="310"/>
      <c r="AK187" s="310"/>
      <c r="AL187" s="310"/>
    </row>
    <row r="188" spans="1:38" ht="11.1" customHeight="1" x14ac:dyDescent="0.25">
      <c r="A188" s="316" t="s">
        <v>1644</v>
      </c>
      <c r="B188" s="316"/>
      <c r="C188" s="316"/>
      <c r="M188" s="316" t="s">
        <v>1645</v>
      </c>
      <c r="N188" s="316"/>
      <c r="O188" s="316"/>
      <c r="P188" s="316"/>
      <c r="Q188" s="310">
        <v>0</v>
      </c>
      <c r="R188" s="310"/>
      <c r="T188" s="317">
        <v>32</v>
      </c>
      <c r="U188" s="317"/>
      <c r="V188" s="317"/>
      <c r="Y188" s="317">
        <v>32</v>
      </c>
      <c r="Z188" s="317"/>
      <c r="AA188" s="317"/>
      <c r="AB188" s="317"/>
      <c r="AC188" s="317"/>
      <c r="AD188" s="317"/>
      <c r="AF188" s="310">
        <v>0</v>
      </c>
      <c r="AG188" s="310"/>
      <c r="AH188" s="310"/>
      <c r="AI188" s="310"/>
      <c r="AJ188" s="310"/>
      <c r="AK188" s="310"/>
      <c r="AL188" s="310"/>
    </row>
    <row r="189" spans="1:38" ht="11.1" customHeight="1" x14ac:dyDescent="0.25">
      <c r="A189" s="316" t="s">
        <v>1646</v>
      </c>
      <c r="B189" s="316"/>
      <c r="C189" s="316"/>
      <c r="M189" s="316" t="s">
        <v>1647</v>
      </c>
      <c r="N189" s="316"/>
      <c r="O189" s="316"/>
      <c r="P189" s="316"/>
      <c r="Q189" s="310">
        <v>0</v>
      </c>
      <c r="R189" s="310"/>
      <c r="T189" s="317">
        <v>300</v>
      </c>
      <c r="U189" s="317"/>
      <c r="V189" s="317"/>
      <c r="Y189" s="317">
        <v>300</v>
      </c>
      <c r="Z189" s="317"/>
      <c r="AA189" s="317"/>
      <c r="AB189" s="317"/>
      <c r="AC189" s="317"/>
      <c r="AD189" s="317"/>
      <c r="AF189" s="310">
        <v>0</v>
      </c>
      <c r="AG189" s="310"/>
      <c r="AH189" s="310"/>
      <c r="AI189" s="310"/>
      <c r="AJ189" s="310"/>
      <c r="AK189" s="310"/>
      <c r="AL189" s="310"/>
    </row>
    <row r="190" spans="1:38" ht="11.1" customHeight="1" x14ac:dyDescent="0.25">
      <c r="A190" s="316" t="s">
        <v>1648</v>
      </c>
      <c r="B190" s="316"/>
      <c r="C190" s="316"/>
      <c r="M190" s="316" t="s">
        <v>1649</v>
      </c>
      <c r="N190" s="316"/>
      <c r="O190" s="316"/>
      <c r="P190" s="316"/>
      <c r="Q190" s="310">
        <v>0</v>
      </c>
      <c r="R190" s="310"/>
      <c r="T190" s="317">
        <v>2095</v>
      </c>
      <c r="U190" s="317"/>
      <c r="V190" s="317"/>
      <c r="Y190" s="317">
        <v>2095</v>
      </c>
      <c r="Z190" s="317"/>
      <c r="AA190" s="317"/>
      <c r="AB190" s="317"/>
      <c r="AC190" s="317"/>
      <c r="AD190" s="317"/>
      <c r="AF190" s="310">
        <v>0</v>
      </c>
      <c r="AG190" s="310"/>
      <c r="AH190" s="310"/>
      <c r="AI190" s="310"/>
      <c r="AJ190" s="310"/>
      <c r="AK190" s="310"/>
      <c r="AL190" s="310"/>
    </row>
    <row r="191" spans="1:38" ht="11.1" customHeight="1" x14ac:dyDescent="0.25">
      <c r="A191" s="316" t="s">
        <v>1650</v>
      </c>
      <c r="B191" s="316"/>
      <c r="C191" s="316"/>
      <c r="M191" s="316" t="s">
        <v>1651</v>
      </c>
      <c r="N191" s="316"/>
      <c r="O191" s="316"/>
      <c r="P191" s="316"/>
      <c r="Q191" s="310">
        <v>0</v>
      </c>
      <c r="R191" s="310"/>
      <c r="T191" s="317">
        <v>49.5</v>
      </c>
      <c r="U191" s="317"/>
      <c r="V191" s="317"/>
      <c r="Y191" s="317">
        <v>49.5</v>
      </c>
      <c r="Z191" s="317"/>
      <c r="AA191" s="317"/>
      <c r="AB191" s="317"/>
      <c r="AC191" s="317"/>
      <c r="AD191" s="317"/>
      <c r="AF191" s="310">
        <v>0</v>
      </c>
      <c r="AG191" s="310"/>
      <c r="AH191" s="310"/>
      <c r="AI191" s="310"/>
      <c r="AJ191" s="310"/>
      <c r="AK191" s="310"/>
      <c r="AL191" s="310"/>
    </row>
    <row r="192" spans="1:38" ht="11.1" customHeight="1" x14ac:dyDescent="0.25">
      <c r="A192" s="316" t="s">
        <v>1652</v>
      </c>
      <c r="B192" s="316"/>
      <c r="C192" s="316"/>
      <c r="M192" s="316" t="s">
        <v>995</v>
      </c>
      <c r="N192" s="316"/>
      <c r="O192" s="316"/>
      <c r="P192" s="316"/>
      <c r="Q192" s="310">
        <v>0</v>
      </c>
      <c r="R192" s="310"/>
      <c r="T192" s="317">
        <v>232.28</v>
      </c>
      <c r="U192" s="317"/>
      <c r="V192" s="317"/>
      <c r="Y192" s="317">
        <v>232.28</v>
      </c>
      <c r="Z192" s="317"/>
      <c r="AA192" s="317"/>
      <c r="AB192" s="317"/>
      <c r="AC192" s="317"/>
      <c r="AD192" s="317"/>
      <c r="AF192" s="310">
        <v>0</v>
      </c>
      <c r="AG192" s="310"/>
      <c r="AH192" s="310"/>
      <c r="AI192" s="310"/>
      <c r="AJ192" s="310"/>
      <c r="AK192" s="310"/>
      <c r="AL192" s="310"/>
    </row>
    <row r="193" spans="1:38" ht="11.1" customHeight="1" x14ac:dyDescent="0.25">
      <c r="A193" s="316" t="s">
        <v>1653</v>
      </c>
      <c r="B193" s="316"/>
      <c r="C193" s="316"/>
      <c r="M193" s="316" t="s">
        <v>997</v>
      </c>
      <c r="N193" s="316"/>
      <c r="O193" s="316"/>
      <c r="P193" s="316"/>
      <c r="Q193" s="310">
        <v>0</v>
      </c>
      <c r="R193" s="310"/>
      <c r="T193" s="317">
        <v>475</v>
      </c>
      <c r="U193" s="317"/>
      <c r="V193" s="317"/>
      <c r="Y193" s="317">
        <v>475</v>
      </c>
      <c r="Z193" s="317"/>
      <c r="AA193" s="317"/>
      <c r="AB193" s="317"/>
      <c r="AC193" s="317"/>
      <c r="AD193" s="317"/>
      <c r="AF193" s="310">
        <v>0</v>
      </c>
      <c r="AG193" s="310"/>
      <c r="AH193" s="310"/>
      <c r="AI193" s="310"/>
      <c r="AJ193" s="310"/>
      <c r="AK193" s="310"/>
      <c r="AL193" s="310"/>
    </row>
    <row r="194" spans="1:38" ht="11.1" customHeight="1" x14ac:dyDescent="0.25">
      <c r="A194" s="316" t="s">
        <v>1654</v>
      </c>
      <c r="B194" s="316"/>
      <c r="C194" s="316"/>
      <c r="M194" s="316" t="s">
        <v>1655</v>
      </c>
      <c r="N194" s="316"/>
      <c r="O194" s="316"/>
      <c r="P194" s="316"/>
      <c r="Q194" s="310">
        <v>0</v>
      </c>
      <c r="R194" s="310"/>
      <c r="T194" s="317">
        <v>343.5</v>
      </c>
      <c r="U194" s="317"/>
      <c r="V194" s="317"/>
      <c r="Y194" s="317">
        <v>343.5</v>
      </c>
      <c r="Z194" s="317"/>
      <c r="AA194" s="317"/>
      <c r="AB194" s="317"/>
      <c r="AC194" s="317"/>
      <c r="AD194" s="317"/>
      <c r="AF194" s="310">
        <v>0</v>
      </c>
      <c r="AG194" s="310"/>
      <c r="AH194" s="310"/>
      <c r="AI194" s="310"/>
      <c r="AJ194" s="310"/>
      <c r="AK194" s="310"/>
      <c r="AL194" s="310"/>
    </row>
    <row r="195" spans="1:38" ht="11.1" customHeight="1" x14ac:dyDescent="0.25">
      <c r="A195" s="316" t="s">
        <v>1656</v>
      </c>
      <c r="B195" s="316"/>
      <c r="C195" s="316"/>
      <c r="M195" s="316" t="s">
        <v>1657</v>
      </c>
      <c r="N195" s="316"/>
      <c r="O195" s="316"/>
      <c r="P195" s="316"/>
      <c r="Q195" s="310">
        <v>0</v>
      </c>
      <c r="R195" s="310"/>
      <c r="T195" s="317">
        <v>2750</v>
      </c>
      <c r="U195" s="317"/>
      <c r="V195" s="317"/>
      <c r="Y195" s="317">
        <v>2750</v>
      </c>
      <c r="Z195" s="317"/>
      <c r="AA195" s="317"/>
      <c r="AB195" s="317"/>
      <c r="AC195" s="317"/>
      <c r="AD195" s="317"/>
      <c r="AF195" s="310">
        <v>0</v>
      </c>
      <c r="AG195" s="310"/>
      <c r="AH195" s="310"/>
      <c r="AI195" s="310"/>
      <c r="AJ195" s="310"/>
      <c r="AK195" s="310"/>
      <c r="AL195" s="310"/>
    </row>
    <row r="196" spans="1:38" ht="11.1" customHeight="1" x14ac:dyDescent="0.25">
      <c r="A196" s="316" t="s">
        <v>1658</v>
      </c>
      <c r="B196" s="316"/>
      <c r="C196" s="316"/>
      <c r="M196" s="316" t="s">
        <v>1001</v>
      </c>
      <c r="N196" s="316"/>
      <c r="O196" s="316"/>
      <c r="P196" s="316"/>
      <c r="Q196" s="310">
        <v>0</v>
      </c>
      <c r="R196" s="310"/>
      <c r="T196" s="317">
        <v>15198.57</v>
      </c>
      <c r="U196" s="317"/>
      <c r="V196" s="317"/>
      <c r="Y196" s="317">
        <v>15198.57</v>
      </c>
      <c r="Z196" s="317"/>
      <c r="AA196" s="317"/>
      <c r="AB196" s="317"/>
      <c r="AC196" s="317"/>
      <c r="AD196" s="317"/>
      <c r="AF196" s="310">
        <v>0</v>
      </c>
      <c r="AG196" s="310"/>
      <c r="AH196" s="310"/>
      <c r="AI196" s="310"/>
      <c r="AJ196" s="310"/>
      <c r="AK196" s="310"/>
      <c r="AL196" s="310"/>
    </row>
    <row r="197" spans="1:38" ht="11.1" customHeight="1" x14ac:dyDescent="0.25">
      <c r="A197" s="316" t="s">
        <v>1659</v>
      </c>
      <c r="B197" s="316"/>
      <c r="C197" s="316"/>
      <c r="M197" s="316" t="s">
        <v>1660</v>
      </c>
      <c r="N197" s="316"/>
      <c r="O197" s="316"/>
      <c r="P197" s="316"/>
      <c r="Q197" s="310">
        <v>0</v>
      </c>
      <c r="R197" s="310"/>
      <c r="T197" s="317">
        <v>280</v>
      </c>
      <c r="U197" s="317"/>
      <c r="V197" s="317"/>
      <c r="Y197" s="317">
        <v>280</v>
      </c>
      <c r="Z197" s="317"/>
      <c r="AA197" s="317"/>
      <c r="AB197" s="317"/>
      <c r="AC197" s="317"/>
      <c r="AD197" s="317"/>
      <c r="AF197" s="310">
        <v>0</v>
      </c>
      <c r="AG197" s="310"/>
      <c r="AH197" s="310"/>
      <c r="AI197" s="310"/>
      <c r="AJ197" s="310"/>
      <c r="AK197" s="310"/>
      <c r="AL197" s="310"/>
    </row>
    <row r="198" spans="1:38" ht="11.1" customHeight="1" x14ac:dyDescent="0.25">
      <c r="A198" s="316" t="s">
        <v>1661</v>
      </c>
      <c r="B198" s="316"/>
      <c r="C198" s="316"/>
      <c r="M198" s="316" t="s">
        <v>1662</v>
      </c>
      <c r="N198" s="316"/>
      <c r="O198" s="316"/>
      <c r="P198" s="316"/>
      <c r="Q198" s="310">
        <v>0</v>
      </c>
      <c r="R198" s="310"/>
      <c r="T198" s="317">
        <v>60</v>
      </c>
      <c r="U198" s="317"/>
      <c r="V198" s="317"/>
      <c r="Y198" s="317">
        <v>60</v>
      </c>
      <c r="Z198" s="317"/>
      <c r="AA198" s="317"/>
      <c r="AB198" s="317"/>
      <c r="AC198" s="317"/>
      <c r="AD198" s="317"/>
      <c r="AF198" s="310">
        <v>0</v>
      </c>
      <c r="AG198" s="310"/>
      <c r="AH198" s="310"/>
      <c r="AI198" s="310"/>
      <c r="AJ198" s="310"/>
      <c r="AK198" s="310"/>
      <c r="AL198" s="310"/>
    </row>
    <row r="199" spans="1:38" ht="11.1" customHeight="1" x14ac:dyDescent="0.25">
      <c r="A199" s="316" t="s">
        <v>1663</v>
      </c>
      <c r="B199" s="316"/>
      <c r="C199" s="316"/>
      <c r="M199" s="316" t="s">
        <v>1664</v>
      </c>
      <c r="N199" s="316"/>
      <c r="O199" s="316"/>
      <c r="P199" s="316"/>
      <c r="Q199" s="310">
        <v>0</v>
      </c>
      <c r="R199" s="310"/>
      <c r="T199" s="317">
        <v>13.6</v>
      </c>
      <c r="U199" s="317"/>
      <c r="V199" s="317"/>
      <c r="Y199" s="317">
        <v>13.6</v>
      </c>
      <c r="Z199" s="317"/>
      <c r="AA199" s="317"/>
      <c r="AB199" s="317"/>
      <c r="AC199" s="317"/>
      <c r="AD199" s="317"/>
      <c r="AF199" s="310">
        <v>0</v>
      </c>
      <c r="AG199" s="310"/>
      <c r="AH199" s="310"/>
      <c r="AI199" s="310"/>
      <c r="AJ199" s="310"/>
      <c r="AK199" s="310"/>
      <c r="AL199" s="310"/>
    </row>
    <row r="200" spans="1:38" ht="11.1" customHeight="1" x14ac:dyDescent="0.25">
      <c r="A200" s="316" t="s">
        <v>1665</v>
      </c>
      <c r="B200" s="316"/>
      <c r="C200" s="316"/>
      <c r="M200" s="316" t="s">
        <v>1666</v>
      </c>
      <c r="N200" s="316"/>
      <c r="O200" s="316"/>
      <c r="P200" s="316"/>
      <c r="Q200" s="310">
        <v>0</v>
      </c>
      <c r="R200" s="310"/>
      <c r="T200" s="317">
        <v>5</v>
      </c>
      <c r="U200" s="317"/>
      <c r="V200" s="317"/>
      <c r="Y200" s="317">
        <v>5</v>
      </c>
      <c r="Z200" s="317"/>
      <c r="AA200" s="317"/>
      <c r="AB200" s="317"/>
      <c r="AC200" s="317"/>
      <c r="AD200" s="317"/>
      <c r="AF200" s="310">
        <v>0</v>
      </c>
      <c r="AG200" s="310"/>
      <c r="AH200" s="310"/>
      <c r="AI200" s="310"/>
      <c r="AJ200" s="310"/>
      <c r="AK200" s="310"/>
      <c r="AL200" s="310"/>
    </row>
    <row r="201" spans="1:38" ht="11.1" customHeight="1" x14ac:dyDescent="0.25">
      <c r="A201" s="316" t="s">
        <v>1667</v>
      </c>
      <c r="B201" s="316"/>
      <c r="C201" s="316"/>
      <c r="M201" s="316" t="s">
        <v>1003</v>
      </c>
      <c r="N201" s="316"/>
      <c r="O201" s="316"/>
      <c r="P201" s="316"/>
      <c r="Q201" s="310">
        <v>0</v>
      </c>
      <c r="R201" s="310"/>
      <c r="T201" s="317">
        <v>1860.39</v>
      </c>
      <c r="U201" s="317"/>
      <c r="V201" s="317"/>
      <c r="Y201" s="317">
        <v>1860.39</v>
      </c>
      <c r="Z201" s="317"/>
      <c r="AA201" s="317"/>
      <c r="AB201" s="317"/>
      <c r="AC201" s="317"/>
      <c r="AD201" s="317"/>
      <c r="AF201" s="310">
        <v>0</v>
      </c>
      <c r="AG201" s="310"/>
      <c r="AH201" s="310"/>
      <c r="AI201" s="310"/>
      <c r="AJ201" s="310"/>
      <c r="AK201" s="310"/>
      <c r="AL201" s="310"/>
    </row>
    <row r="202" spans="1:38" ht="11.1" customHeight="1" x14ac:dyDescent="0.25">
      <c r="A202" s="316" t="s">
        <v>1668</v>
      </c>
      <c r="B202" s="316"/>
      <c r="C202" s="316"/>
      <c r="M202" s="316" t="s">
        <v>1005</v>
      </c>
      <c r="N202" s="316"/>
      <c r="O202" s="316"/>
      <c r="P202" s="316"/>
      <c r="Q202" s="310">
        <v>0</v>
      </c>
      <c r="R202" s="310"/>
      <c r="T202" s="317">
        <v>200</v>
      </c>
      <c r="U202" s="317"/>
      <c r="V202" s="317"/>
      <c r="Y202" s="317">
        <v>200</v>
      </c>
      <c r="Z202" s="317"/>
      <c r="AA202" s="317"/>
      <c r="AB202" s="317"/>
      <c r="AC202" s="317"/>
      <c r="AD202" s="317"/>
      <c r="AF202" s="310">
        <v>0</v>
      </c>
      <c r="AG202" s="310"/>
      <c r="AH202" s="310"/>
      <c r="AI202" s="310"/>
      <c r="AJ202" s="310"/>
      <c r="AK202" s="310"/>
      <c r="AL202" s="310"/>
    </row>
    <row r="203" spans="1:38" ht="11.1" customHeight="1" x14ac:dyDescent="0.25">
      <c r="A203" s="316" t="s">
        <v>1669</v>
      </c>
      <c r="B203" s="316"/>
      <c r="C203" s="316"/>
      <c r="M203" s="316" t="s">
        <v>1007</v>
      </c>
      <c r="N203" s="316"/>
      <c r="O203" s="316"/>
      <c r="P203" s="316"/>
      <c r="Q203" s="310">
        <v>0</v>
      </c>
      <c r="R203" s="310"/>
      <c r="T203" s="317">
        <v>32100</v>
      </c>
      <c r="U203" s="317"/>
      <c r="V203" s="317"/>
      <c r="Y203" s="317">
        <v>32100</v>
      </c>
      <c r="Z203" s="317"/>
      <c r="AA203" s="317"/>
      <c r="AB203" s="317"/>
      <c r="AC203" s="317"/>
      <c r="AD203" s="317"/>
      <c r="AF203" s="310">
        <v>0</v>
      </c>
      <c r="AG203" s="310"/>
      <c r="AH203" s="310"/>
      <c r="AI203" s="310"/>
      <c r="AJ203" s="310"/>
      <c r="AK203" s="310"/>
      <c r="AL203" s="310"/>
    </row>
    <row r="204" spans="1:38" ht="11.1" customHeight="1" x14ac:dyDescent="0.25">
      <c r="A204" s="316" t="s">
        <v>1670</v>
      </c>
      <c r="B204" s="316"/>
      <c r="C204" s="316"/>
      <c r="M204" s="316" t="s">
        <v>1009</v>
      </c>
      <c r="N204" s="316"/>
      <c r="O204" s="316"/>
      <c r="P204" s="316"/>
      <c r="Q204" s="310">
        <v>0</v>
      </c>
      <c r="R204" s="310"/>
      <c r="T204" s="317">
        <v>11850</v>
      </c>
      <c r="U204" s="317"/>
      <c r="V204" s="317"/>
      <c r="Y204" s="317">
        <v>11850</v>
      </c>
      <c r="Z204" s="317"/>
      <c r="AA204" s="317"/>
      <c r="AB204" s="317"/>
      <c r="AC204" s="317"/>
      <c r="AD204" s="317"/>
      <c r="AF204" s="310">
        <v>0</v>
      </c>
      <c r="AG204" s="310"/>
      <c r="AH204" s="310"/>
      <c r="AI204" s="310"/>
      <c r="AJ204" s="310"/>
      <c r="AK204" s="310"/>
      <c r="AL204" s="310"/>
    </row>
    <row r="205" spans="1:38" ht="11.1" customHeight="1" x14ac:dyDescent="0.25">
      <c r="A205" s="316" t="s">
        <v>1671</v>
      </c>
      <c r="B205" s="316"/>
      <c r="C205" s="316"/>
      <c r="M205" s="316" t="s">
        <v>1011</v>
      </c>
      <c r="N205" s="316"/>
      <c r="O205" s="316"/>
      <c r="P205" s="316"/>
      <c r="Q205" s="310">
        <v>0</v>
      </c>
      <c r="R205" s="310"/>
      <c r="T205" s="317">
        <v>478.9</v>
      </c>
      <c r="U205" s="317"/>
      <c r="V205" s="317"/>
      <c r="Y205" s="317">
        <v>478.9</v>
      </c>
      <c r="Z205" s="317"/>
      <c r="AA205" s="317"/>
      <c r="AB205" s="317"/>
      <c r="AC205" s="317"/>
      <c r="AD205" s="317"/>
      <c r="AF205" s="310">
        <v>0</v>
      </c>
      <c r="AG205" s="310"/>
      <c r="AH205" s="310"/>
      <c r="AI205" s="310"/>
      <c r="AJ205" s="310"/>
      <c r="AK205" s="310"/>
      <c r="AL205" s="310"/>
    </row>
    <row r="206" spans="1:38" ht="11.1" customHeight="1" x14ac:dyDescent="0.25">
      <c r="A206" s="313" t="s">
        <v>605</v>
      </c>
      <c r="B206" s="313"/>
      <c r="C206" s="313"/>
      <c r="H206" s="313" t="s">
        <v>606</v>
      </c>
      <c r="I206" s="313"/>
      <c r="J206" s="313"/>
      <c r="K206" s="313"/>
      <c r="L206" s="313"/>
      <c r="M206" s="313"/>
      <c r="N206" s="313"/>
      <c r="O206" s="313"/>
      <c r="P206" s="313"/>
      <c r="Q206" s="314">
        <v>-62282.37</v>
      </c>
      <c r="R206" s="314"/>
      <c r="T206" s="315">
        <v>2238930.83</v>
      </c>
      <c r="U206" s="315"/>
      <c r="V206" s="315"/>
      <c r="Y206" s="315">
        <v>2401880.37</v>
      </c>
      <c r="Z206" s="315"/>
      <c r="AA206" s="315"/>
      <c r="AB206" s="315"/>
      <c r="AC206" s="315"/>
      <c r="AD206" s="315"/>
      <c r="AF206" s="314">
        <v>-225231.91</v>
      </c>
      <c r="AG206" s="314"/>
      <c r="AH206" s="314"/>
      <c r="AI206" s="314"/>
      <c r="AJ206" s="314"/>
      <c r="AK206" s="314"/>
      <c r="AL206" s="314"/>
    </row>
    <row r="207" spans="1:38" ht="11.1" customHeight="1" x14ac:dyDescent="0.25">
      <c r="A207" s="313" t="s">
        <v>607</v>
      </c>
      <c r="B207" s="313"/>
      <c r="C207" s="313"/>
      <c r="I207" s="313" t="s">
        <v>150</v>
      </c>
      <c r="J207" s="313"/>
      <c r="K207" s="313"/>
      <c r="L207" s="313"/>
      <c r="M207" s="313"/>
      <c r="N207" s="313"/>
      <c r="O207" s="313"/>
      <c r="P207" s="313"/>
      <c r="Q207" s="314">
        <v>-62282.37</v>
      </c>
      <c r="R207" s="314"/>
      <c r="T207" s="315">
        <v>2238930.83</v>
      </c>
      <c r="U207" s="315"/>
      <c r="V207" s="315"/>
      <c r="Y207" s="315">
        <v>2401880.37</v>
      </c>
      <c r="Z207" s="315"/>
      <c r="AA207" s="315"/>
      <c r="AB207" s="315"/>
      <c r="AC207" s="315"/>
      <c r="AD207" s="315"/>
      <c r="AF207" s="314">
        <v>-225231.91</v>
      </c>
      <c r="AG207" s="314"/>
      <c r="AH207" s="314"/>
      <c r="AI207" s="314"/>
      <c r="AJ207" s="314"/>
      <c r="AK207" s="314"/>
      <c r="AL207" s="314"/>
    </row>
    <row r="208" spans="1:38" ht="11.1" customHeight="1" x14ac:dyDescent="0.25">
      <c r="A208" s="313" t="s">
        <v>608</v>
      </c>
      <c r="B208" s="313"/>
      <c r="C208" s="313"/>
      <c r="J208" s="313" t="s">
        <v>609</v>
      </c>
      <c r="K208" s="313"/>
      <c r="L208" s="313"/>
      <c r="M208" s="313"/>
      <c r="N208" s="313"/>
      <c r="O208" s="313"/>
      <c r="P208" s="313"/>
      <c r="Q208" s="314">
        <v>-12523.39</v>
      </c>
      <c r="R208" s="314"/>
      <c r="T208" s="315">
        <v>1673892.04</v>
      </c>
      <c r="U208" s="315"/>
      <c r="V208" s="315"/>
      <c r="Y208" s="315">
        <v>1719365.42</v>
      </c>
      <c r="Z208" s="315"/>
      <c r="AA208" s="315"/>
      <c r="AB208" s="315"/>
      <c r="AC208" s="315"/>
      <c r="AD208" s="315"/>
      <c r="AF208" s="314">
        <v>-57996.77</v>
      </c>
      <c r="AG208" s="314"/>
      <c r="AH208" s="314"/>
      <c r="AI208" s="314"/>
      <c r="AJ208" s="314"/>
      <c r="AK208" s="314"/>
      <c r="AL208" s="314"/>
    </row>
    <row r="209" spans="1:38" ht="11.1" customHeight="1" x14ac:dyDescent="0.25">
      <c r="A209" s="316" t="s">
        <v>610</v>
      </c>
      <c r="B209" s="316"/>
      <c r="C209" s="316"/>
      <c r="M209" s="316" t="s">
        <v>129</v>
      </c>
      <c r="N209" s="316"/>
      <c r="O209" s="316"/>
      <c r="P209" s="316"/>
      <c r="Q209" s="310">
        <v>0</v>
      </c>
      <c r="R209" s="310"/>
      <c r="T209" s="317">
        <v>970735.54</v>
      </c>
      <c r="U209" s="317"/>
      <c r="V209" s="317"/>
      <c r="Y209" s="317">
        <v>970735.54</v>
      </c>
      <c r="Z209" s="317"/>
      <c r="AA209" s="317"/>
      <c r="AB209" s="317"/>
      <c r="AC209" s="317"/>
      <c r="AD209" s="317"/>
      <c r="AF209" s="310">
        <v>0</v>
      </c>
      <c r="AG209" s="310"/>
      <c r="AH209" s="310"/>
      <c r="AI209" s="310"/>
      <c r="AJ209" s="310"/>
      <c r="AK209" s="310"/>
      <c r="AL209" s="310"/>
    </row>
    <row r="210" spans="1:38" ht="11.1" customHeight="1" x14ac:dyDescent="0.25">
      <c r="A210" s="316" t="s">
        <v>611</v>
      </c>
      <c r="B210" s="316"/>
      <c r="C210" s="316"/>
      <c r="M210" s="316" t="s">
        <v>130</v>
      </c>
      <c r="N210" s="316"/>
      <c r="O210" s="316"/>
      <c r="P210" s="316"/>
      <c r="Q210" s="310">
        <v>-12523.39</v>
      </c>
      <c r="R210" s="310"/>
      <c r="T210" s="317">
        <v>703156.5</v>
      </c>
      <c r="U210" s="317"/>
      <c r="V210" s="317"/>
      <c r="Y210" s="317">
        <v>748629.88</v>
      </c>
      <c r="Z210" s="317"/>
      <c r="AA210" s="317"/>
      <c r="AB210" s="317"/>
      <c r="AC210" s="317"/>
      <c r="AD210" s="317"/>
      <c r="AF210" s="310">
        <v>-57996.77</v>
      </c>
      <c r="AG210" s="310"/>
      <c r="AH210" s="310"/>
      <c r="AI210" s="310"/>
      <c r="AJ210" s="310"/>
      <c r="AK210" s="310"/>
      <c r="AL210" s="310"/>
    </row>
    <row r="211" spans="1:38" ht="11.1" customHeight="1" x14ac:dyDescent="0.25">
      <c r="A211" s="313" t="s">
        <v>612</v>
      </c>
      <c r="B211" s="313"/>
      <c r="C211" s="313"/>
      <c r="J211" s="313" t="s">
        <v>613</v>
      </c>
      <c r="K211" s="313"/>
      <c r="L211" s="313"/>
      <c r="M211" s="313"/>
      <c r="N211" s="313"/>
      <c r="O211" s="313"/>
      <c r="P211" s="313"/>
      <c r="Q211" s="314">
        <v>0</v>
      </c>
      <c r="R211" s="314"/>
      <c r="T211" s="315">
        <v>225544.03</v>
      </c>
      <c r="U211" s="315"/>
      <c r="V211" s="315"/>
      <c r="Y211" s="315">
        <v>225544.03</v>
      </c>
      <c r="Z211" s="315"/>
      <c r="AA211" s="315"/>
      <c r="AB211" s="315"/>
      <c r="AC211" s="315"/>
      <c r="AD211" s="315"/>
      <c r="AF211" s="314">
        <v>0</v>
      </c>
      <c r="AG211" s="314"/>
      <c r="AH211" s="314"/>
      <c r="AI211" s="314"/>
      <c r="AJ211" s="314"/>
      <c r="AK211" s="314"/>
      <c r="AL211" s="314"/>
    </row>
    <row r="212" spans="1:38" ht="11.1" customHeight="1" x14ac:dyDescent="0.25">
      <c r="A212" s="316" t="s">
        <v>614</v>
      </c>
      <c r="B212" s="316"/>
      <c r="C212" s="316"/>
      <c r="M212" s="316" t="s">
        <v>153</v>
      </c>
      <c r="N212" s="316"/>
      <c r="O212" s="316"/>
      <c r="P212" s="316"/>
      <c r="Q212" s="310">
        <v>0</v>
      </c>
      <c r="R212" s="310"/>
      <c r="T212" s="317">
        <v>100555.25</v>
      </c>
      <c r="U212" s="317"/>
      <c r="V212" s="317"/>
      <c r="Y212" s="317">
        <v>100555.25</v>
      </c>
      <c r="Z212" s="317"/>
      <c r="AA212" s="317"/>
      <c r="AB212" s="317"/>
      <c r="AC212" s="317"/>
      <c r="AD212" s="317"/>
      <c r="AF212" s="310">
        <v>0</v>
      </c>
      <c r="AG212" s="310"/>
      <c r="AH212" s="310"/>
      <c r="AI212" s="310"/>
      <c r="AJ212" s="310"/>
      <c r="AK212" s="310"/>
      <c r="AL212" s="310"/>
    </row>
    <row r="213" spans="1:38" ht="11.1" customHeight="1" x14ac:dyDescent="0.25">
      <c r="A213" s="316" t="s">
        <v>1672</v>
      </c>
      <c r="B213" s="316"/>
      <c r="C213" s="316"/>
      <c r="M213" s="316" t="s">
        <v>1021</v>
      </c>
      <c r="N213" s="316"/>
      <c r="O213" s="316"/>
      <c r="P213" s="316"/>
      <c r="Q213" s="310">
        <v>0</v>
      </c>
      <c r="R213" s="310"/>
      <c r="T213" s="317">
        <v>27451.89</v>
      </c>
      <c r="U213" s="317"/>
      <c r="V213" s="317"/>
      <c r="Y213" s="317">
        <v>27451.89</v>
      </c>
      <c r="Z213" s="317"/>
      <c r="AA213" s="317"/>
      <c r="AB213" s="317"/>
      <c r="AC213" s="317"/>
      <c r="AD213" s="317"/>
      <c r="AF213" s="310">
        <v>0</v>
      </c>
      <c r="AG213" s="310"/>
      <c r="AH213" s="310"/>
      <c r="AI213" s="310"/>
      <c r="AJ213" s="310"/>
      <c r="AK213" s="310"/>
      <c r="AL213" s="310"/>
    </row>
    <row r="214" spans="1:38" ht="11.1" customHeight="1" x14ac:dyDescent="0.25">
      <c r="A214" s="316" t="s">
        <v>1673</v>
      </c>
      <c r="B214" s="316"/>
      <c r="C214" s="316"/>
      <c r="M214" s="316" t="s">
        <v>1023</v>
      </c>
      <c r="N214" s="316"/>
      <c r="O214" s="316"/>
      <c r="P214" s="316"/>
      <c r="Q214" s="310">
        <v>0</v>
      </c>
      <c r="R214" s="310"/>
      <c r="T214" s="317">
        <v>4583.79</v>
      </c>
      <c r="U214" s="317"/>
      <c r="V214" s="317"/>
      <c r="Y214" s="317">
        <v>4583.79</v>
      </c>
      <c r="Z214" s="317"/>
      <c r="AA214" s="317"/>
      <c r="AB214" s="317"/>
      <c r="AC214" s="317"/>
      <c r="AD214" s="317"/>
      <c r="AF214" s="310">
        <v>0</v>
      </c>
      <c r="AG214" s="310"/>
      <c r="AH214" s="310"/>
      <c r="AI214" s="310"/>
      <c r="AJ214" s="310"/>
      <c r="AK214" s="310"/>
      <c r="AL214" s="310"/>
    </row>
    <row r="215" spans="1:38" ht="11.1" customHeight="1" x14ac:dyDescent="0.25">
      <c r="A215" s="316" t="s">
        <v>1674</v>
      </c>
      <c r="B215" s="316"/>
      <c r="C215" s="316"/>
      <c r="M215" s="316" t="s">
        <v>1025</v>
      </c>
      <c r="N215" s="316"/>
      <c r="O215" s="316"/>
      <c r="P215" s="316"/>
      <c r="Q215" s="310">
        <v>0</v>
      </c>
      <c r="R215" s="310"/>
      <c r="T215" s="317">
        <v>29919.86</v>
      </c>
      <c r="U215" s="317"/>
      <c r="V215" s="317"/>
      <c r="Y215" s="317">
        <v>92953.1</v>
      </c>
      <c r="Z215" s="317"/>
      <c r="AA215" s="317"/>
      <c r="AB215" s="317"/>
      <c r="AC215" s="317"/>
      <c r="AD215" s="317"/>
      <c r="AF215" s="310">
        <v>-63033.24</v>
      </c>
      <c r="AG215" s="310"/>
      <c r="AH215" s="310"/>
      <c r="AI215" s="310"/>
      <c r="AJ215" s="310"/>
      <c r="AK215" s="310"/>
      <c r="AL215" s="310"/>
    </row>
    <row r="216" spans="1:38" ht="11.1" customHeight="1" x14ac:dyDescent="0.25">
      <c r="A216" s="316" t="s">
        <v>1675</v>
      </c>
      <c r="B216" s="316"/>
      <c r="C216" s="316"/>
      <c r="M216" s="316" t="s">
        <v>1027</v>
      </c>
      <c r="N216" s="316"/>
      <c r="O216" s="316"/>
      <c r="P216" s="316"/>
      <c r="Q216" s="310">
        <v>0</v>
      </c>
      <c r="R216" s="310"/>
      <c r="T216" s="317">
        <v>63033.24</v>
      </c>
      <c r="U216" s="317"/>
      <c r="V216" s="317"/>
      <c r="Y216" s="317">
        <v>0</v>
      </c>
      <c r="Z216" s="317"/>
      <c r="AA216" s="317"/>
      <c r="AB216" s="317"/>
      <c r="AC216" s="317"/>
      <c r="AD216" s="317"/>
      <c r="AF216" s="310">
        <v>63033.24</v>
      </c>
      <c r="AG216" s="310"/>
      <c r="AH216" s="310"/>
      <c r="AI216" s="310"/>
      <c r="AJ216" s="310"/>
      <c r="AK216" s="310"/>
      <c r="AL216" s="310"/>
    </row>
    <row r="217" spans="1:38" ht="11.1" customHeight="1" x14ac:dyDescent="0.25">
      <c r="A217" s="313" t="s">
        <v>615</v>
      </c>
      <c r="B217" s="313"/>
      <c r="C217" s="313"/>
      <c r="J217" s="313" t="s">
        <v>131</v>
      </c>
      <c r="K217" s="313"/>
      <c r="L217" s="313"/>
      <c r="M217" s="313"/>
      <c r="N217" s="313"/>
      <c r="O217" s="313"/>
      <c r="P217" s="313"/>
      <c r="Q217" s="314">
        <v>-35754.730000000003</v>
      </c>
      <c r="R217" s="314"/>
      <c r="T217" s="315">
        <v>124191.3</v>
      </c>
      <c r="U217" s="315"/>
      <c r="V217" s="315"/>
      <c r="Y217" s="315">
        <v>218465.78</v>
      </c>
      <c r="Z217" s="315"/>
      <c r="AA217" s="315"/>
      <c r="AB217" s="315"/>
      <c r="AC217" s="315"/>
      <c r="AD217" s="315"/>
      <c r="AF217" s="314">
        <v>-130029.21</v>
      </c>
      <c r="AG217" s="314"/>
      <c r="AH217" s="314"/>
      <c r="AI217" s="314"/>
      <c r="AJ217" s="314"/>
      <c r="AK217" s="314"/>
      <c r="AL217" s="314"/>
    </row>
    <row r="218" spans="1:38" ht="11.1" customHeight="1" x14ac:dyDescent="0.25">
      <c r="A218" s="316" t="s">
        <v>616</v>
      </c>
      <c r="B218" s="316"/>
      <c r="C218" s="316"/>
      <c r="M218" s="316" t="s">
        <v>132</v>
      </c>
      <c r="N218" s="316"/>
      <c r="O218" s="316"/>
      <c r="P218" s="316"/>
      <c r="Q218" s="310">
        <v>-94453.29</v>
      </c>
      <c r="R218" s="310"/>
      <c r="T218" s="317">
        <v>0</v>
      </c>
      <c r="U218" s="317"/>
      <c r="V218" s="317"/>
      <c r="Y218" s="317">
        <v>6675.55</v>
      </c>
      <c r="Z218" s="317"/>
      <c r="AA218" s="317"/>
      <c r="AB218" s="317"/>
      <c r="AC218" s="317"/>
      <c r="AD218" s="317"/>
      <c r="AF218" s="310">
        <v>-101128.84</v>
      </c>
      <c r="AG218" s="310"/>
      <c r="AH218" s="310"/>
      <c r="AI218" s="310"/>
      <c r="AJ218" s="310"/>
      <c r="AK218" s="310"/>
      <c r="AL218" s="310"/>
    </row>
    <row r="219" spans="1:38" ht="11.1" customHeight="1" x14ac:dyDescent="0.25">
      <c r="A219" s="316" t="s">
        <v>617</v>
      </c>
      <c r="B219" s="316"/>
      <c r="C219" s="316"/>
      <c r="M219" s="316" t="s">
        <v>133</v>
      </c>
      <c r="N219" s="316"/>
      <c r="O219" s="316"/>
      <c r="P219" s="316"/>
      <c r="Q219" s="310">
        <v>74220.95</v>
      </c>
      <c r="R219" s="310"/>
      <c r="T219" s="317">
        <v>16172.14</v>
      </c>
      <c r="U219" s="317"/>
      <c r="V219" s="317"/>
      <c r="Y219" s="317">
        <v>0</v>
      </c>
      <c r="Z219" s="317"/>
      <c r="AA219" s="317"/>
      <c r="AB219" s="317"/>
      <c r="AC219" s="317"/>
      <c r="AD219" s="317"/>
      <c r="AF219" s="310">
        <v>90393.09</v>
      </c>
      <c r="AG219" s="310"/>
      <c r="AH219" s="310"/>
      <c r="AI219" s="310"/>
      <c r="AJ219" s="310"/>
      <c r="AK219" s="310"/>
      <c r="AL219" s="310"/>
    </row>
    <row r="220" spans="1:38" ht="11.1" customHeight="1" x14ac:dyDescent="0.25">
      <c r="A220" s="316" t="s">
        <v>1676</v>
      </c>
      <c r="B220" s="316"/>
      <c r="C220" s="316"/>
      <c r="M220" s="316" t="s">
        <v>134</v>
      </c>
      <c r="N220" s="316"/>
      <c r="O220" s="316"/>
      <c r="P220" s="316"/>
      <c r="Q220" s="310">
        <v>0</v>
      </c>
      <c r="R220" s="310"/>
      <c r="T220" s="317">
        <v>2543.63</v>
      </c>
      <c r="U220" s="317"/>
      <c r="V220" s="317"/>
      <c r="Y220" s="317">
        <v>0</v>
      </c>
      <c r="Z220" s="317"/>
      <c r="AA220" s="317"/>
      <c r="AB220" s="317"/>
      <c r="AC220" s="317"/>
      <c r="AD220" s="317"/>
      <c r="AF220" s="310">
        <v>2543.63</v>
      </c>
      <c r="AG220" s="310"/>
      <c r="AH220" s="310"/>
      <c r="AI220" s="310"/>
      <c r="AJ220" s="310"/>
      <c r="AK220" s="310"/>
      <c r="AL220" s="310"/>
    </row>
    <row r="221" spans="1:38" ht="11.1" customHeight="1" x14ac:dyDescent="0.25">
      <c r="A221" s="316" t="s">
        <v>1677</v>
      </c>
      <c r="B221" s="316"/>
      <c r="C221" s="316"/>
      <c r="M221" s="316" t="s">
        <v>135</v>
      </c>
      <c r="N221" s="316"/>
      <c r="O221" s="316"/>
      <c r="P221" s="316"/>
      <c r="Q221" s="310">
        <v>0</v>
      </c>
      <c r="R221" s="310"/>
      <c r="T221" s="317">
        <v>18378.46</v>
      </c>
      <c r="U221" s="317"/>
      <c r="V221" s="317"/>
      <c r="Y221" s="317">
        <v>0</v>
      </c>
      <c r="Z221" s="317"/>
      <c r="AA221" s="317"/>
      <c r="AB221" s="317"/>
      <c r="AC221" s="317"/>
      <c r="AD221" s="317"/>
      <c r="AF221" s="310">
        <v>18378.46</v>
      </c>
      <c r="AG221" s="310"/>
      <c r="AH221" s="310"/>
      <c r="AI221" s="310"/>
      <c r="AJ221" s="310"/>
      <c r="AK221" s="310"/>
      <c r="AL221" s="310"/>
    </row>
    <row r="222" spans="1:38" ht="11.1" customHeight="1" x14ac:dyDescent="0.25">
      <c r="A222" s="316" t="s">
        <v>618</v>
      </c>
      <c r="B222" s="316"/>
      <c r="C222" s="316"/>
      <c r="M222" s="316" t="s">
        <v>151</v>
      </c>
      <c r="N222" s="316"/>
      <c r="O222" s="316"/>
      <c r="P222" s="316"/>
      <c r="Q222" s="310">
        <v>-10779.44</v>
      </c>
      <c r="R222" s="310"/>
      <c r="T222" s="317">
        <v>49197.279999999999</v>
      </c>
      <c r="U222" s="317"/>
      <c r="V222" s="317"/>
      <c r="Y222" s="317">
        <v>116142.69</v>
      </c>
      <c r="Z222" s="317"/>
      <c r="AA222" s="317"/>
      <c r="AB222" s="317"/>
      <c r="AC222" s="317"/>
      <c r="AD222" s="317"/>
      <c r="AF222" s="310">
        <v>-77724.850000000006</v>
      </c>
      <c r="AG222" s="310"/>
      <c r="AH222" s="310"/>
      <c r="AI222" s="310"/>
      <c r="AJ222" s="310"/>
      <c r="AK222" s="310"/>
      <c r="AL222" s="310"/>
    </row>
    <row r="223" spans="1:38" ht="11.1" customHeight="1" x14ac:dyDescent="0.25">
      <c r="A223" s="316" t="s">
        <v>619</v>
      </c>
      <c r="B223" s="316"/>
      <c r="C223" s="316"/>
      <c r="M223" s="316" t="s">
        <v>152</v>
      </c>
      <c r="N223" s="316"/>
      <c r="O223" s="316"/>
      <c r="P223" s="316"/>
      <c r="Q223" s="310">
        <v>-3593.15</v>
      </c>
      <c r="R223" s="310"/>
      <c r="T223" s="317">
        <v>16454.349999999999</v>
      </c>
      <c r="U223" s="317"/>
      <c r="V223" s="317"/>
      <c r="Y223" s="317">
        <v>38769.480000000003</v>
      </c>
      <c r="Z223" s="317"/>
      <c r="AA223" s="317"/>
      <c r="AB223" s="317"/>
      <c r="AC223" s="317"/>
      <c r="AD223" s="317"/>
      <c r="AF223" s="310">
        <v>-25908.28</v>
      </c>
      <c r="AG223" s="310"/>
      <c r="AH223" s="310"/>
      <c r="AI223" s="310"/>
      <c r="AJ223" s="310"/>
      <c r="AK223" s="310"/>
      <c r="AL223" s="310"/>
    </row>
    <row r="224" spans="1:38" ht="11.1" customHeight="1" x14ac:dyDescent="0.25">
      <c r="A224" s="316" t="s">
        <v>620</v>
      </c>
      <c r="B224" s="316"/>
      <c r="C224" s="316"/>
      <c r="M224" s="316" t="s">
        <v>154</v>
      </c>
      <c r="N224" s="316"/>
      <c r="O224" s="316"/>
      <c r="P224" s="316"/>
      <c r="Q224" s="310">
        <v>-1149.8</v>
      </c>
      <c r="R224" s="310"/>
      <c r="T224" s="317">
        <v>4860.1499999999996</v>
      </c>
      <c r="U224" s="317"/>
      <c r="V224" s="317"/>
      <c r="Y224" s="317">
        <v>12000.94</v>
      </c>
      <c r="Z224" s="317"/>
      <c r="AA224" s="317"/>
      <c r="AB224" s="317"/>
      <c r="AC224" s="317"/>
      <c r="AD224" s="317"/>
      <c r="AF224" s="310">
        <v>-8290.59</v>
      </c>
      <c r="AG224" s="310"/>
      <c r="AH224" s="310"/>
      <c r="AI224" s="310"/>
      <c r="AJ224" s="310"/>
      <c r="AK224" s="310"/>
      <c r="AL224" s="310"/>
    </row>
    <row r="225" spans="1:38" ht="11.1" customHeight="1" x14ac:dyDescent="0.25">
      <c r="A225" s="316" t="s">
        <v>1678</v>
      </c>
      <c r="B225" s="316"/>
      <c r="C225" s="316"/>
      <c r="M225" s="316" t="s">
        <v>1039</v>
      </c>
      <c r="N225" s="316"/>
      <c r="O225" s="316"/>
      <c r="P225" s="316"/>
      <c r="Q225" s="310">
        <v>0</v>
      </c>
      <c r="R225" s="310"/>
      <c r="T225" s="317">
        <v>16585.29</v>
      </c>
      <c r="U225" s="317"/>
      <c r="V225" s="317"/>
      <c r="Y225" s="317">
        <v>44877.120000000003</v>
      </c>
      <c r="Z225" s="317"/>
      <c r="AA225" s="317"/>
      <c r="AB225" s="317"/>
      <c r="AC225" s="317"/>
      <c r="AD225" s="317"/>
      <c r="AF225" s="310">
        <v>-28291.83</v>
      </c>
      <c r="AG225" s="310"/>
      <c r="AH225" s="310"/>
      <c r="AI225" s="310"/>
      <c r="AJ225" s="310"/>
      <c r="AK225" s="310"/>
      <c r="AL225" s="310"/>
    </row>
    <row r="226" spans="1:38" ht="11.1" customHeight="1" x14ac:dyDescent="0.25">
      <c r="A226" s="313" t="s">
        <v>621</v>
      </c>
      <c r="B226" s="313"/>
      <c r="C226" s="313"/>
      <c r="J226" s="313" t="s">
        <v>622</v>
      </c>
      <c r="K226" s="313"/>
      <c r="L226" s="313"/>
      <c r="M226" s="313"/>
      <c r="N226" s="313"/>
      <c r="O226" s="313"/>
      <c r="P226" s="313"/>
      <c r="Q226" s="314">
        <v>-14004.25</v>
      </c>
      <c r="R226" s="314"/>
      <c r="T226" s="315">
        <v>154078.72</v>
      </c>
      <c r="U226" s="315"/>
      <c r="V226" s="315"/>
      <c r="Y226" s="315">
        <v>177250.13</v>
      </c>
      <c r="Z226" s="315"/>
      <c r="AA226" s="315"/>
      <c r="AB226" s="315"/>
      <c r="AC226" s="315"/>
      <c r="AD226" s="315"/>
      <c r="AF226" s="314">
        <v>-37175.660000000003</v>
      </c>
      <c r="AG226" s="314"/>
      <c r="AH226" s="314"/>
      <c r="AI226" s="314"/>
      <c r="AJ226" s="314"/>
      <c r="AK226" s="314"/>
      <c r="AL226" s="314"/>
    </row>
    <row r="227" spans="1:38" ht="11.1" customHeight="1" x14ac:dyDescent="0.25">
      <c r="A227" s="316" t="s">
        <v>623</v>
      </c>
      <c r="B227" s="316"/>
      <c r="C227" s="316"/>
      <c r="M227" s="316" t="s">
        <v>136</v>
      </c>
      <c r="N227" s="316"/>
      <c r="O227" s="316"/>
      <c r="P227" s="316"/>
      <c r="Q227" s="310">
        <v>-932.19</v>
      </c>
      <c r="R227" s="310"/>
      <c r="T227" s="317">
        <v>31780.38</v>
      </c>
      <c r="U227" s="317"/>
      <c r="V227" s="317"/>
      <c r="Y227" s="317">
        <v>37344.589999999997</v>
      </c>
      <c r="Z227" s="317"/>
      <c r="AA227" s="317"/>
      <c r="AB227" s="317"/>
      <c r="AC227" s="317"/>
      <c r="AD227" s="317"/>
      <c r="AF227" s="310">
        <v>-6496.4</v>
      </c>
      <c r="AG227" s="310"/>
      <c r="AH227" s="310"/>
      <c r="AI227" s="310"/>
      <c r="AJ227" s="310"/>
      <c r="AK227" s="310"/>
      <c r="AL227" s="310"/>
    </row>
    <row r="228" spans="1:38" ht="11.1" customHeight="1" x14ac:dyDescent="0.25">
      <c r="A228" s="316" t="s">
        <v>624</v>
      </c>
      <c r="B228" s="316"/>
      <c r="C228" s="316"/>
      <c r="M228" s="316" t="s">
        <v>137</v>
      </c>
      <c r="N228" s="316"/>
      <c r="O228" s="316"/>
      <c r="P228" s="316"/>
      <c r="Q228" s="310">
        <v>-13072.06</v>
      </c>
      <c r="R228" s="310"/>
      <c r="T228" s="317">
        <v>122298.34</v>
      </c>
      <c r="U228" s="317"/>
      <c r="V228" s="317"/>
      <c r="Y228" s="317">
        <v>139905.54</v>
      </c>
      <c r="Z228" s="317"/>
      <c r="AA228" s="317"/>
      <c r="AB228" s="317"/>
      <c r="AC228" s="317"/>
      <c r="AD228" s="317"/>
      <c r="AF228" s="310">
        <v>-30679.26</v>
      </c>
      <c r="AG228" s="310"/>
      <c r="AH228" s="310"/>
      <c r="AI228" s="310"/>
      <c r="AJ228" s="310"/>
      <c r="AK228" s="310"/>
      <c r="AL228" s="310"/>
    </row>
    <row r="229" spans="1:38" ht="11.1" customHeight="1" x14ac:dyDescent="0.25">
      <c r="A229" s="313" t="s">
        <v>1679</v>
      </c>
      <c r="B229" s="313"/>
      <c r="C229" s="313"/>
      <c r="J229" s="313" t="s">
        <v>1044</v>
      </c>
      <c r="K229" s="313"/>
      <c r="L229" s="313"/>
      <c r="M229" s="313"/>
      <c r="N229" s="313"/>
      <c r="O229" s="313"/>
      <c r="P229" s="313"/>
      <c r="Q229" s="314">
        <v>0</v>
      </c>
      <c r="R229" s="314"/>
      <c r="T229" s="315">
        <v>45621.52</v>
      </c>
      <c r="U229" s="315"/>
      <c r="V229" s="315"/>
      <c r="Y229" s="315">
        <v>45621.52</v>
      </c>
      <c r="Z229" s="315"/>
      <c r="AA229" s="315"/>
      <c r="AB229" s="315"/>
      <c r="AC229" s="315"/>
      <c r="AD229" s="315"/>
      <c r="AF229" s="314">
        <v>0</v>
      </c>
      <c r="AG229" s="314"/>
      <c r="AH229" s="314"/>
      <c r="AI229" s="314"/>
      <c r="AJ229" s="314"/>
      <c r="AK229" s="314"/>
      <c r="AL229" s="314"/>
    </row>
    <row r="230" spans="1:38" ht="11.1" customHeight="1" x14ac:dyDescent="0.25">
      <c r="A230" s="316" t="s">
        <v>1680</v>
      </c>
      <c r="B230" s="316"/>
      <c r="C230" s="316"/>
      <c r="M230" s="316" t="s">
        <v>1046</v>
      </c>
      <c r="N230" s="316"/>
      <c r="O230" s="316"/>
      <c r="P230" s="316"/>
      <c r="Q230" s="310">
        <v>0</v>
      </c>
      <c r="R230" s="310"/>
      <c r="T230" s="317">
        <v>45621.52</v>
      </c>
      <c r="U230" s="317"/>
      <c r="V230" s="317"/>
      <c r="Y230" s="317">
        <v>45621.52</v>
      </c>
      <c r="Z230" s="317"/>
      <c r="AA230" s="317"/>
      <c r="AB230" s="317"/>
      <c r="AC230" s="317"/>
      <c r="AD230" s="317"/>
      <c r="AF230" s="310">
        <v>0</v>
      </c>
      <c r="AG230" s="310"/>
      <c r="AH230" s="310"/>
      <c r="AI230" s="310"/>
      <c r="AJ230" s="310"/>
      <c r="AK230" s="310"/>
      <c r="AL230" s="310"/>
    </row>
    <row r="231" spans="1:38" ht="11.1" customHeight="1" x14ac:dyDescent="0.25">
      <c r="A231" s="313" t="s">
        <v>1681</v>
      </c>
      <c r="B231" s="313"/>
      <c r="C231" s="313"/>
      <c r="J231" s="313" t="s">
        <v>207</v>
      </c>
      <c r="K231" s="313"/>
      <c r="L231" s="313"/>
      <c r="M231" s="313"/>
      <c r="N231" s="313"/>
      <c r="O231" s="313"/>
      <c r="P231" s="313"/>
      <c r="Q231" s="314">
        <v>0</v>
      </c>
      <c r="R231" s="314"/>
      <c r="T231" s="315">
        <v>15603.22</v>
      </c>
      <c r="U231" s="315"/>
      <c r="V231" s="315"/>
      <c r="Y231" s="315">
        <v>15633.49</v>
      </c>
      <c r="Z231" s="315"/>
      <c r="AA231" s="315"/>
      <c r="AB231" s="315"/>
      <c r="AC231" s="315"/>
      <c r="AD231" s="315"/>
      <c r="AF231" s="314">
        <v>-30.27</v>
      </c>
      <c r="AG231" s="314"/>
      <c r="AH231" s="314"/>
      <c r="AI231" s="314"/>
      <c r="AJ231" s="314"/>
      <c r="AK231" s="314"/>
      <c r="AL231" s="314"/>
    </row>
    <row r="232" spans="1:38" ht="11.1" customHeight="1" x14ac:dyDescent="0.25">
      <c r="A232" s="316" t="s">
        <v>1682</v>
      </c>
      <c r="B232" s="316"/>
      <c r="C232" s="316"/>
      <c r="M232" s="316" t="s">
        <v>1049</v>
      </c>
      <c r="N232" s="316"/>
      <c r="O232" s="316"/>
      <c r="P232" s="316"/>
      <c r="Q232" s="310">
        <v>0</v>
      </c>
      <c r="R232" s="310"/>
      <c r="T232" s="317">
        <v>144.38999999999999</v>
      </c>
      <c r="U232" s="317"/>
      <c r="V232" s="317"/>
      <c r="Y232" s="317">
        <v>174.66</v>
      </c>
      <c r="Z232" s="317"/>
      <c r="AA232" s="317"/>
      <c r="AB232" s="317"/>
      <c r="AC232" s="317"/>
      <c r="AD232" s="317"/>
      <c r="AF232" s="310">
        <v>-30.27</v>
      </c>
      <c r="AG232" s="310"/>
      <c r="AH232" s="310"/>
      <c r="AI232" s="310"/>
      <c r="AJ232" s="310"/>
      <c r="AK232" s="310"/>
      <c r="AL232" s="310"/>
    </row>
    <row r="233" spans="1:38" ht="11.1" customHeight="1" x14ac:dyDescent="0.25">
      <c r="A233" s="316" t="s">
        <v>1683</v>
      </c>
      <c r="B233" s="316"/>
      <c r="C233" s="316"/>
      <c r="M233" s="316" t="s">
        <v>1051</v>
      </c>
      <c r="N233" s="316"/>
      <c r="O233" s="316"/>
      <c r="P233" s="316"/>
      <c r="Q233" s="310">
        <v>0</v>
      </c>
      <c r="R233" s="310"/>
      <c r="T233" s="317">
        <v>15458.83</v>
      </c>
      <c r="U233" s="317"/>
      <c r="V233" s="317"/>
      <c r="Y233" s="317">
        <v>15458.83</v>
      </c>
      <c r="Z233" s="317"/>
      <c r="AA233" s="317"/>
      <c r="AB233" s="317"/>
      <c r="AC233" s="317"/>
      <c r="AD233" s="317"/>
      <c r="AF233" s="310">
        <v>0</v>
      </c>
      <c r="AG233" s="310"/>
      <c r="AH233" s="310"/>
      <c r="AI233" s="310"/>
      <c r="AJ233" s="310"/>
      <c r="AK233" s="310"/>
      <c r="AL233" s="310"/>
    </row>
    <row r="234" spans="1:38" ht="11.1" customHeight="1" x14ac:dyDescent="0.25">
      <c r="A234" s="313" t="s">
        <v>625</v>
      </c>
      <c r="B234" s="313"/>
      <c r="C234" s="313"/>
      <c r="H234" s="313" t="s">
        <v>205</v>
      </c>
      <c r="I234" s="313"/>
      <c r="J234" s="313"/>
      <c r="K234" s="313"/>
      <c r="L234" s="313"/>
      <c r="M234" s="313"/>
      <c r="N234" s="313"/>
      <c r="O234" s="313"/>
      <c r="P234" s="313"/>
      <c r="Q234" s="314">
        <v>-86136.98</v>
      </c>
      <c r="R234" s="314"/>
      <c r="T234" s="315">
        <v>1364743.16</v>
      </c>
      <c r="U234" s="315"/>
      <c r="V234" s="315"/>
      <c r="Y234" s="315">
        <v>2235646.3199999998</v>
      </c>
      <c r="Z234" s="315"/>
      <c r="AA234" s="315"/>
      <c r="AB234" s="315"/>
      <c r="AC234" s="315"/>
      <c r="AD234" s="315"/>
      <c r="AF234" s="314">
        <v>-957040.14</v>
      </c>
      <c r="AG234" s="314"/>
      <c r="AH234" s="314"/>
      <c r="AI234" s="314"/>
      <c r="AJ234" s="314"/>
      <c r="AK234" s="314"/>
      <c r="AL234" s="314"/>
    </row>
    <row r="235" spans="1:38" ht="11.1" customHeight="1" x14ac:dyDescent="0.25">
      <c r="A235" s="313" t="s">
        <v>626</v>
      </c>
      <c r="B235" s="313"/>
      <c r="C235" s="313"/>
      <c r="I235" s="313" t="s">
        <v>298</v>
      </c>
      <c r="J235" s="313"/>
      <c r="K235" s="313"/>
      <c r="L235" s="313"/>
      <c r="M235" s="313"/>
      <c r="N235" s="313"/>
      <c r="O235" s="313"/>
      <c r="P235" s="313"/>
      <c r="Q235" s="314">
        <v>-83874.960000000006</v>
      </c>
      <c r="R235" s="314"/>
      <c r="T235" s="315">
        <v>887982.68</v>
      </c>
      <c r="U235" s="315"/>
      <c r="V235" s="315"/>
      <c r="Y235" s="315">
        <v>1626679.32</v>
      </c>
      <c r="Z235" s="315"/>
      <c r="AA235" s="315"/>
      <c r="AB235" s="315"/>
      <c r="AC235" s="315"/>
      <c r="AD235" s="315"/>
      <c r="AF235" s="314">
        <v>-822571.6</v>
      </c>
      <c r="AG235" s="314"/>
      <c r="AH235" s="314"/>
      <c r="AI235" s="314"/>
      <c r="AJ235" s="314"/>
      <c r="AK235" s="314"/>
      <c r="AL235" s="314"/>
    </row>
    <row r="236" spans="1:38" ht="11.1" customHeight="1" x14ac:dyDescent="0.25">
      <c r="A236" s="313" t="s">
        <v>627</v>
      </c>
      <c r="B236" s="313"/>
      <c r="C236" s="313"/>
      <c r="J236" s="313" t="s">
        <v>137</v>
      </c>
      <c r="K236" s="313"/>
      <c r="L236" s="313"/>
      <c r="M236" s="313"/>
      <c r="N236" s="313"/>
      <c r="O236" s="313"/>
      <c r="P236" s="313"/>
      <c r="Q236" s="314">
        <v>0</v>
      </c>
      <c r="R236" s="314"/>
      <c r="T236" s="315">
        <v>125595.61</v>
      </c>
      <c r="U236" s="315"/>
      <c r="V236" s="315"/>
      <c r="Y236" s="315">
        <v>387716.55</v>
      </c>
      <c r="Z236" s="315"/>
      <c r="AA236" s="315"/>
      <c r="AB236" s="315"/>
      <c r="AC236" s="315"/>
      <c r="AD236" s="315"/>
      <c r="AF236" s="314">
        <v>-262120.94</v>
      </c>
      <c r="AG236" s="314"/>
      <c r="AH236" s="314"/>
      <c r="AI236" s="314"/>
      <c r="AJ236" s="314"/>
      <c r="AK236" s="314"/>
      <c r="AL236" s="314"/>
    </row>
    <row r="237" spans="1:38" ht="11.1" customHeight="1" x14ac:dyDescent="0.25">
      <c r="A237" s="316" t="s">
        <v>628</v>
      </c>
      <c r="B237" s="316"/>
      <c r="C237" s="316"/>
      <c r="M237" s="316" t="s">
        <v>629</v>
      </c>
      <c r="N237" s="316"/>
      <c r="O237" s="316"/>
      <c r="P237" s="316"/>
      <c r="Q237" s="310">
        <v>0</v>
      </c>
      <c r="R237" s="310"/>
      <c r="T237" s="317">
        <v>125595.61</v>
      </c>
      <c r="U237" s="317"/>
      <c r="V237" s="317"/>
      <c r="Y237" s="317">
        <v>387716.55</v>
      </c>
      <c r="Z237" s="317"/>
      <c r="AA237" s="317"/>
      <c r="AB237" s="317"/>
      <c r="AC237" s="317"/>
      <c r="AD237" s="317"/>
      <c r="AF237" s="310">
        <v>-262120.94</v>
      </c>
      <c r="AG237" s="310"/>
      <c r="AH237" s="310"/>
      <c r="AI237" s="310"/>
      <c r="AJ237" s="310"/>
      <c r="AK237" s="310"/>
      <c r="AL237" s="310"/>
    </row>
    <row r="238" spans="1:38" ht="11.1" customHeight="1" x14ac:dyDescent="0.25">
      <c r="A238" s="313" t="s">
        <v>630</v>
      </c>
      <c r="B238" s="313"/>
      <c r="C238" s="313"/>
      <c r="J238" s="313" t="s">
        <v>631</v>
      </c>
      <c r="K238" s="313"/>
      <c r="L238" s="313"/>
      <c r="M238" s="313"/>
      <c r="N238" s="313"/>
      <c r="O238" s="313"/>
      <c r="P238" s="313"/>
      <c r="Q238" s="314">
        <v>-14807.36</v>
      </c>
      <c r="R238" s="314"/>
      <c r="T238" s="315">
        <v>134899.37</v>
      </c>
      <c r="U238" s="315"/>
      <c r="V238" s="315"/>
      <c r="Y238" s="315">
        <v>220007.74</v>
      </c>
      <c r="Z238" s="315"/>
      <c r="AA238" s="315"/>
      <c r="AB238" s="315"/>
      <c r="AC238" s="315"/>
      <c r="AD238" s="315"/>
      <c r="AF238" s="314">
        <v>-99915.73</v>
      </c>
      <c r="AG238" s="314"/>
      <c r="AH238" s="314"/>
      <c r="AI238" s="314"/>
      <c r="AJ238" s="314"/>
      <c r="AK238" s="314"/>
      <c r="AL238" s="314"/>
    </row>
    <row r="239" spans="1:38" ht="11.1" customHeight="1" x14ac:dyDescent="0.25">
      <c r="A239" s="316" t="s">
        <v>632</v>
      </c>
      <c r="B239" s="316"/>
      <c r="C239" s="316"/>
      <c r="M239" s="316" t="s">
        <v>145</v>
      </c>
      <c r="N239" s="316"/>
      <c r="O239" s="316"/>
      <c r="P239" s="316"/>
      <c r="Q239" s="310">
        <v>-14807.36</v>
      </c>
      <c r="R239" s="310"/>
      <c r="T239" s="317">
        <v>134899.37</v>
      </c>
      <c r="U239" s="317"/>
      <c r="V239" s="317"/>
      <c r="Y239" s="317">
        <v>220007.74</v>
      </c>
      <c r="Z239" s="317"/>
      <c r="AA239" s="317"/>
      <c r="AB239" s="317"/>
      <c r="AC239" s="317"/>
      <c r="AD239" s="317"/>
      <c r="AF239" s="310">
        <v>-99915.73</v>
      </c>
      <c r="AG239" s="310"/>
      <c r="AH239" s="310"/>
      <c r="AI239" s="310"/>
      <c r="AJ239" s="310"/>
      <c r="AK239" s="310"/>
      <c r="AL239" s="310"/>
    </row>
    <row r="240" spans="1:38" ht="11.1" customHeight="1" x14ac:dyDescent="0.25">
      <c r="A240" s="313" t="s">
        <v>633</v>
      </c>
      <c r="B240" s="313"/>
      <c r="C240" s="313"/>
      <c r="J240" s="313" t="s">
        <v>171</v>
      </c>
      <c r="K240" s="313"/>
      <c r="L240" s="313"/>
      <c r="M240" s="313"/>
      <c r="N240" s="313"/>
      <c r="O240" s="313"/>
      <c r="P240" s="313"/>
      <c r="Q240" s="314">
        <v>-69067.600000000006</v>
      </c>
      <c r="R240" s="314"/>
      <c r="T240" s="315">
        <v>627487.69999999995</v>
      </c>
      <c r="U240" s="315"/>
      <c r="V240" s="315"/>
      <c r="Y240" s="315">
        <v>1018955.03</v>
      </c>
      <c r="Z240" s="315"/>
      <c r="AA240" s="315"/>
      <c r="AB240" s="315"/>
      <c r="AC240" s="315"/>
      <c r="AD240" s="315"/>
      <c r="AF240" s="314">
        <v>-460534.93</v>
      </c>
      <c r="AG240" s="314"/>
      <c r="AH240" s="314"/>
      <c r="AI240" s="314"/>
      <c r="AJ240" s="314"/>
      <c r="AK240" s="314"/>
      <c r="AL240" s="314"/>
    </row>
    <row r="241" spans="1:38" ht="11.1" customHeight="1" x14ac:dyDescent="0.25">
      <c r="A241" s="316" t="s">
        <v>634</v>
      </c>
      <c r="B241" s="316"/>
      <c r="C241" s="316"/>
      <c r="M241" s="316" t="s">
        <v>147</v>
      </c>
      <c r="N241" s="316"/>
      <c r="O241" s="316"/>
      <c r="P241" s="316"/>
      <c r="Q241" s="310">
        <v>-69067.600000000006</v>
      </c>
      <c r="R241" s="310"/>
      <c r="T241" s="317">
        <v>627487.69999999995</v>
      </c>
      <c r="U241" s="317"/>
      <c r="V241" s="317"/>
      <c r="Y241" s="317">
        <v>1018955.03</v>
      </c>
      <c r="Z241" s="317"/>
      <c r="AA241" s="317"/>
      <c r="AB241" s="317"/>
      <c r="AC241" s="317"/>
      <c r="AD241" s="317"/>
      <c r="AF241" s="310">
        <v>-460534.93</v>
      </c>
      <c r="AG241" s="310"/>
      <c r="AH241" s="310"/>
      <c r="AI241" s="310"/>
      <c r="AJ241" s="310"/>
      <c r="AK241" s="310"/>
      <c r="AL241" s="310"/>
    </row>
    <row r="242" spans="1:38" ht="11.1" customHeight="1" x14ac:dyDescent="0.25">
      <c r="A242" s="313" t="s">
        <v>635</v>
      </c>
      <c r="B242" s="313"/>
      <c r="C242" s="313"/>
      <c r="I242" s="313" t="s">
        <v>140</v>
      </c>
      <c r="J242" s="313"/>
      <c r="K242" s="313"/>
      <c r="L242" s="313"/>
      <c r="M242" s="313"/>
      <c r="N242" s="313"/>
      <c r="O242" s="313"/>
      <c r="P242" s="313"/>
      <c r="Q242" s="314">
        <v>-17539.8</v>
      </c>
      <c r="R242" s="314"/>
      <c r="T242" s="315">
        <v>450447.99</v>
      </c>
      <c r="U242" s="315"/>
      <c r="V242" s="315"/>
      <c r="Y242" s="315">
        <v>565931.64</v>
      </c>
      <c r="Z242" s="315"/>
      <c r="AA242" s="315"/>
      <c r="AB242" s="315"/>
      <c r="AC242" s="315"/>
      <c r="AD242" s="315"/>
      <c r="AF242" s="314">
        <v>-133023.45000000001</v>
      </c>
      <c r="AG242" s="314"/>
      <c r="AH242" s="314"/>
      <c r="AI242" s="314"/>
      <c r="AJ242" s="314"/>
      <c r="AK242" s="314"/>
      <c r="AL242" s="314"/>
    </row>
    <row r="243" spans="1:38" ht="11.1" customHeight="1" x14ac:dyDescent="0.25">
      <c r="A243" s="313" t="s">
        <v>636</v>
      </c>
      <c r="B243" s="313"/>
      <c r="C243" s="313"/>
      <c r="J243" s="313" t="s">
        <v>637</v>
      </c>
      <c r="K243" s="313"/>
      <c r="L243" s="313"/>
      <c r="M243" s="313"/>
      <c r="N243" s="313"/>
      <c r="O243" s="313"/>
      <c r="P243" s="313"/>
      <c r="Q243" s="314">
        <v>-14435.33</v>
      </c>
      <c r="R243" s="314"/>
      <c r="T243" s="315">
        <v>264198.34999999998</v>
      </c>
      <c r="U243" s="315"/>
      <c r="V243" s="315"/>
      <c r="Y243" s="315">
        <v>277734.64</v>
      </c>
      <c r="Z243" s="315"/>
      <c r="AA243" s="315"/>
      <c r="AB243" s="315"/>
      <c r="AC243" s="315"/>
      <c r="AD243" s="315"/>
      <c r="AF243" s="314">
        <v>-27971.62</v>
      </c>
      <c r="AG243" s="314"/>
      <c r="AH243" s="314"/>
      <c r="AI243" s="314"/>
      <c r="AJ243" s="314"/>
      <c r="AK243" s="314"/>
      <c r="AL243" s="314"/>
    </row>
    <row r="244" spans="1:38" ht="11.1" customHeight="1" x14ac:dyDescent="0.25">
      <c r="A244" s="316" t="s">
        <v>638</v>
      </c>
      <c r="B244" s="316"/>
      <c r="C244" s="316"/>
      <c r="M244" s="316" t="s">
        <v>134</v>
      </c>
      <c r="N244" s="316"/>
      <c r="O244" s="316"/>
      <c r="P244" s="316"/>
      <c r="Q244" s="310">
        <v>1971.1</v>
      </c>
      <c r="R244" s="310"/>
      <c r="T244" s="317">
        <v>0</v>
      </c>
      <c r="U244" s="317"/>
      <c r="V244" s="317"/>
      <c r="Y244" s="317">
        <v>1971.1</v>
      </c>
      <c r="Z244" s="317"/>
      <c r="AA244" s="317"/>
      <c r="AB244" s="317"/>
      <c r="AC244" s="317"/>
      <c r="AD244" s="317"/>
      <c r="AF244" s="310">
        <v>0</v>
      </c>
      <c r="AG244" s="310"/>
      <c r="AH244" s="310"/>
      <c r="AI244" s="310"/>
      <c r="AJ244" s="310"/>
      <c r="AK244" s="310"/>
      <c r="AL244" s="310"/>
    </row>
    <row r="245" spans="1:38" ht="11.1" customHeight="1" x14ac:dyDescent="0.25">
      <c r="A245" s="316" t="s">
        <v>639</v>
      </c>
      <c r="B245" s="316"/>
      <c r="C245" s="316"/>
      <c r="M245" s="316" t="s">
        <v>141</v>
      </c>
      <c r="N245" s="316"/>
      <c r="O245" s="316"/>
      <c r="P245" s="316"/>
      <c r="Q245" s="310">
        <v>-3779.99</v>
      </c>
      <c r="R245" s="310"/>
      <c r="T245" s="317">
        <v>10301.18</v>
      </c>
      <c r="U245" s="317"/>
      <c r="V245" s="317"/>
      <c r="Y245" s="317">
        <v>6521.19</v>
      </c>
      <c r="Z245" s="317"/>
      <c r="AA245" s="317"/>
      <c r="AB245" s="317"/>
      <c r="AC245" s="317"/>
      <c r="AD245" s="317"/>
      <c r="AF245" s="310">
        <v>0</v>
      </c>
      <c r="AG245" s="310"/>
      <c r="AH245" s="310"/>
      <c r="AI245" s="310"/>
      <c r="AJ245" s="310"/>
      <c r="AK245" s="310"/>
      <c r="AL245" s="310"/>
    </row>
    <row r="246" spans="1:38" ht="11.1" customHeight="1" x14ac:dyDescent="0.25">
      <c r="A246" s="316" t="s">
        <v>640</v>
      </c>
      <c r="B246" s="316"/>
      <c r="C246" s="316"/>
      <c r="M246" s="316" t="s">
        <v>155</v>
      </c>
      <c r="N246" s="316"/>
      <c r="O246" s="316"/>
      <c r="P246" s="316"/>
      <c r="Q246" s="310">
        <v>0</v>
      </c>
      <c r="R246" s="310"/>
      <c r="T246" s="317">
        <v>4506.76</v>
      </c>
      <c r="U246" s="317"/>
      <c r="V246" s="317"/>
      <c r="Y246" s="317">
        <v>4506.76</v>
      </c>
      <c r="Z246" s="317"/>
      <c r="AA246" s="317"/>
      <c r="AB246" s="317"/>
      <c r="AC246" s="317"/>
      <c r="AD246" s="317"/>
      <c r="AF246" s="310">
        <v>0</v>
      </c>
      <c r="AG246" s="310"/>
      <c r="AH246" s="310"/>
      <c r="AI246" s="310"/>
      <c r="AJ246" s="310"/>
      <c r="AK246" s="310"/>
      <c r="AL246" s="310"/>
    </row>
    <row r="247" spans="1:38" ht="11.1" customHeight="1" x14ac:dyDescent="0.25">
      <c r="A247" s="316" t="s">
        <v>641</v>
      </c>
      <c r="B247" s="316"/>
      <c r="C247" s="316"/>
      <c r="M247" s="316" t="s">
        <v>141</v>
      </c>
      <c r="N247" s="316"/>
      <c r="O247" s="316"/>
      <c r="P247" s="316"/>
      <c r="Q247" s="310">
        <v>-12626.44</v>
      </c>
      <c r="R247" s="310"/>
      <c r="T247" s="317">
        <v>249390.41</v>
      </c>
      <c r="U247" s="317"/>
      <c r="V247" s="317"/>
      <c r="Y247" s="317">
        <v>264735.59000000003</v>
      </c>
      <c r="Z247" s="317"/>
      <c r="AA247" s="317"/>
      <c r="AB247" s="317"/>
      <c r="AC247" s="317"/>
      <c r="AD247" s="317"/>
      <c r="AF247" s="310">
        <v>-27971.62</v>
      </c>
      <c r="AG247" s="310"/>
      <c r="AH247" s="310"/>
      <c r="AI247" s="310"/>
      <c r="AJ247" s="310"/>
      <c r="AK247" s="310"/>
      <c r="AL247" s="310"/>
    </row>
    <row r="248" spans="1:38" ht="11.1" customHeight="1" x14ac:dyDescent="0.25">
      <c r="A248" s="313" t="s">
        <v>642</v>
      </c>
      <c r="B248" s="313"/>
      <c r="C248" s="313"/>
      <c r="J248" s="313" t="s">
        <v>143</v>
      </c>
      <c r="K248" s="313"/>
      <c r="L248" s="313"/>
      <c r="M248" s="313"/>
      <c r="N248" s="313"/>
      <c r="O248" s="313"/>
      <c r="P248" s="313"/>
      <c r="Q248" s="314">
        <v>-3104.47</v>
      </c>
      <c r="R248" s="314"/>
      <c r="T248" s="315">
        <v>134555.22</v>
      </c>
      <c r="U248" s="315"/>
      <c r="V248" s="315"/>
      <c r="Y248" s="315">
        <v>139979.04</v>
      </c>
      <c r="Z248" s="315"/>
      <c r="AA248" s="315"/>
      <c r="AB248" s="315"/>
      <c r="AC248" s="315"/>
      <c r="AD248" s="315"/>
      <c r="AF248" s="314">
        <v>-8528.2900000000009</v>
      </c>
      <c r="AG248" s="314"/>
      <c r="AH248" s="314"/>
      <c r="AI248" s="314"/>
      <c r="AJ248" s="314"/>
      <c r="AK248" s="314"/>
      <c r="AL248" s="314"/>
    </row>
    <row r="249" spans="1:38" ht="11.1" customHeight="1" x14ac:dyDescent="0.25">
      <c r="A249" s="316" t="s">
        <v>643</v>
      </c>
      <c r="B249" s="316"/>
      <c r="C249" s="316"/>
      <c r="M249" s="316" t="s">
        <v>156</v>
      </c>
      <c r="N249" s="316"/>
      <c r="O249" s="316"/>
      <c r="P249" s="316"/>
      <c r="Q249" s="310">
        <v>0</v>
      </c>
      <c r="R249" s="310"/>
      <c r="T249" s="317">
        <v>1320.65</v>
      </c>
      <c r="U249" s="317"/>
      <c r="V249" s="317"/>
      <c r="Y249" s="317">
        <v>1320.65</v>
      </c>
      <c r="Z249" s="317"/>
      <c r="AA249" s="317"/>
      <c r="AB249" s="317"/>
      <c r="AC249" s="317"/>
      <c r="AD249" s="317"/>
      <c r="AF249" s="310">
        <v>0</v>
      </c>
      <c r="AG249" s="310"/>
      <c r="AH249" s="310"/>
      <c r="AI249" s="310"/>
      <c r="AJ249" s="310"/>
      <c r="AK249" s="310"/>
      <c r="AL249" s="310"/>
    </row>
    <row r="250" spans="1:38" ht="11.1" customHeight="1" x14ac:dyDescent="0.25">
      <c r="A250" s="316" t="s">
        <v>644</v>
      </c>
      <c r="B250" s="316"/>
      <c r="C250" s="316"/>
      <c r="M250" s="316" t="s">
        <v>143</v>
      </c>
      <c r="N250" s="316"/>
      <c r="O250" s="316"/>
      <c r="P250" s="316"/>
      <c r="Q250" s="310">
        <v>-3104.47</v>
      </c>
      <c r="R250" s="310"/>
      <c r="T250" s="317">
        <v>133234.57</v>
      </c>
      <c r="U250" s="317"/>
      <c r="V250" s="317"/>
      <c r="Y250" s="317">
        <v>138658.39000000001</v>
      </c>
      <c r="Z250" s="317"/>
      <c r="AA250" s="317"/>
      <c r="AB250" s="317"/>
      <c r="AC250" s="317"/>
      <c r="AD250" s="317"/>
      <c r="AF250" s="310">
        <v>-8528.2900000000009</v>
      </c>
      <c r="AG250" s="310"/>
      <c r="AH250" s="310"/>
      <c r="AI250" s="310"/>
      <c r="AJ250" s="310"/>
      <c r="AK250" s="310"/>
      <c r="AL250" s="310"/>
    </row>
    <row r="251" spans="1:38" ht="11.1" customHeight="1" x14ac:dyDescent="0.25">
      <c r="A251" s="313" t="s">
        <v>645</v>
      </c>
      <c r="B251" s="313"/>
      <c r="C251" s="313"/>
      <c r="J251" s="313" t="s">
        <v>207</v>
      </c>
      <c r="K251" s="313"/>
      <c r="L251" s="313"/>
      <c r="M251" s="313"/>
      <c r="N251" s="313"/>
      <c r="O251" s="313"/>
      <c r="P251" s="313"/>
      <c r="Q251" s="314">
        <v>0</v>
      </c>
      <c r="R251" s="314"/>
      <c r="T251" s="315">
        <v>51694.42</v>
      </c>
      <c r="U251" s="315"/>
      <c r="V251" s="315"/>
      <c r="Y251" s="315">
        <v>148217.96</v>
      </c>
      <c r="Z251" s="315"/>
      <c r="AA251" s="315"/>
      <c r="AB251" s="315"/>
      <c r="AC251" s="315"/>
      <c r="AD251" s="315"/>
      <c r="AF251" s="314">
        <v>-96523.54</v>
      </c>
      <c r="AG251" s="314"/>
      <c r="AH251" s="314"/>
      <c r="AI251" s="314"/>
      <c r="AJ251" s="314"/>
      <c r="AK251" s="314"/>
      <c r="AL251" s="314"/>
    </row>
    <row r="252" spans="1:38" ht="11.1" customHeight="1" x14ac:dyDescent="0.25">
      <c r="A252" s="316" t="s">
        <v>646</v>
      </c>
      <c r="B252" s="316"/>
      <c r="C252" s="316"/>
      <c r="M252" s="316" t="s">
        <v>142</v>
      </c>
      <c r="N252" s="316"/>
      <c r="O252" s="316"/>
      <c r="P252" s="316"/>
      <c r="Q252" s="310">
        <v>0</v>
      </c>
      <c r="R252" s="310"/>
      <c r="T252" s="317">
        <v>51694.42</v>
      </c>
      <c r="U252" s="317"/>
      <c r="V252" s="317"/>
      <c r="Y252" s="317">
        <v>148217.96</v>
      </c>
      <c r="Z252" s="317"/>
      <c r="AA252" s="317"/>
      <c r="AB252" s="317"/>
      <c r="AC252" s="317"/>
      <c r="AD252" s="317"/>
      <c r="AF252" s="310">
        <v>-96523.54</v>
      </c>
      <c r="AG252" s="310"/>
      <c r="AH252" s="310"/>
      <c r="AI252" s="310"/>
      <c r="AJ252" s="310"/>
      <c r="AK252" s="310"/>
      <c r="AL252" s="310"/>
    </row>
    <row r="253" spans="1:38" ht="11.1" customHeight="1" x14ac:dyDescent="0.25">
      <c r="A253" s="313" t="s">
        <v>647</v>
      </c>
      <c r="B253" s="313"/>
      <c r="C253" s="313"/>
      <c r="I253" s="313" t="s">
        <v>622</v>
      </c>
      <c r="J253" s="313"/>
      <c r="K253" s="313"/>
      <c r="L253" s="313"/>
      <c r="M253" s="313"/>
      <c r="N253" s="313"/>
      <c r="O253" s="313"/>
      <c r="P253" s="313"/>
      <c r="Q253" s="314">
        <v>15277.78</v>
      </c>
      <c r="R253" s="314"/>
      <c r="T253" s="315">
        <v>26312.49</v>
      </c>
      <c r="U253" s="315"/>
      <c r="V253" s="315"/>
      <c r="Y253" s="315">
        <v>43035.360000000001</v>
      </c>
      <c r="Z253" s="315"/>
      <c r="AA253" s="315"/>
      <c r="AB253" s="315"/>
      <c r="AC253" s="315"/>
      <c r="AD253" s="315"/>
      <c r="AF253" s="314">
        <v>-1445.09</v>
      </c>
      <c r="AG253" s="314"/>
      <c r="AH253" s="314"/>
      <c r="AI253" s="314"/>
      <c r="AJ253" s="314"/>
      <c r="AK253" s="314"/>
      <c r="AL253" s="314"/>
    </row>
    <row r="254" spans="1:38" ht="11.1" customHeight="1" x14ac:dyDescent="0.25">
      <c r="A254" s="313" t="s">
        <v>648</v>
      </c>
      <c r="B254" s="313"/>
      <c r="C254" s="313"/>
      <c r="J254" s="313" t="s">
        <v>306</v>
      </c>
      <c r="K254" s="313"/>
      <c r="L254" s="313"/>
      <c r="M254" s="313"/>
      <c r="N254" s="313"/>
      <c r="O254" s="313"/>
      <c r="P254" s="313"/>
      <c r="Q254" s="314">
        <v>17707.07</v>
      </c>
      <c r="R254" s="314"/>
      <c r="T254" s="315">
        <v>3845.27</v>
      </c>
      <c r="U254" s="315"/>
      <c r="V254" s="315"/>
      <c r="Y254" s="315">
        <v>21702.5</v>
      </c>
      <c r="Z254" s="315"/>
      <c r="AA254" s="315"/>
      <c r="AB254" s="315"/>
      <c r="AC254" s="315"/>
      <c r="AD254" s="315"/>
      <c r="AF254" s="314">
        <v>-150.16</v>
      </c>
      <c r="AG254" s="314"/>
      <c r="AH254" s="314"/>
      <c r="AI254" s="314"/>
      <c r="AJ254" s="314"/>
      <c r="AK254" s="314"/>
      <c r="AL254" s="314"/>
    </row>
    <row r="255" spans="1:38" ht="11.1" customHeight="1" x14ac:dyDescent="0.25">
      <c r="A255" s="316" t="s">
        <v>649</v>
      </c>
      <c r="B255" s="316"/>
      <c r="C255" s="316"/>
      <c r="M255" s="316" t="s">
        <v>138</v>
      </c>
      <c r="N255" s="316"/>
      <c r="O255" s="316"/>
      <c r="P255" s="316"/>
      <c r="Q255" s="310">
        <v>-554.16999999999996</v>
      </c>
      <c r="R255" s="310"/>
      <c r="T255" s="317">
        <v>3845.27</v>
      </c>
      <c r="U255" s="317"/>
      <c r="V255" s="317"/>
      <c r="Y255" s="317">
        <v>3441.26</v>
      </c>
      <c r="Z255" s="317"/>
      <c r="AA255" s="317"/>
      <c r="AB255" s="317"/>
      <c r="AC255" s="317"/>
      <c r="AD255" s="317"/>
      <c r="AF255" s="310">
        <v>-150.16</v>
      </c>
      <c r="AG255" s="310"/>
      <c r="AH255" s="310"/>
      <c r="AI255" s="310"/>
      <c r="AJ255" s="310"/>
      <c r="AK255" s="310"/>
      <c r="AL255" s="310"/>
    </row>
    <row r="256" spans="1:38" ht="11.1" customHeight="1" x14ac:dyDescent="0.25">
      <c r="A256" s="316" t="s">
        <v>650</v>
      </c>
      <c r="B256" s="316"/>
      <c r="C256" s="316"/>
      <c r="M256" s="316" t="s">
        <v>135</v>
      </c>
      <c r="N256" s="316"/>
      <c r="O256" s="316"/>
      <c r="P256" s="316"/>
      <c r="Q256" s="310">
        <v>18261.240000000002</v>
      </c>
      <c r="R256" s="310"/>
      <c r="T256" s="317">
        <v>0</v>
      </c>
      <c r="U256" s="317"/>
      <c r="V256" s="317"/>
      <c r="Y256" s="317">
        <v>18261.240000000002</v>
      </c>
      <c r="Z256" s="317"/>
      <c r="AA256" s="317"/>
      <c r="AB256" s="317"/>
      <c r="AC256" s="317"/>
      <c r="AD256" s="317"/>
      <c r="AF256" s="310">
        <v>0</v>
      </c>
      <c r="AG256" s="310"/>
      <c r="AH256" s="310"/>
      <c r="AI256" s="310"/>
      <c r="AJ256" s="310"/>
      <c r="AK256" s="310"/>
      <c r="AL256" s="310"/>
    </row>
    <row r="257" spans="1:38" ht="11.1" customHeight="1" x14ac:dyDescent="0.25">
      <c r="A257" s="313" t="s">
        <v>651</v>
      </c>
      <c r="B257" s="313"/>
      <c r="C257" s="313"/>
      <c r="J257" s="313" t="s">
        <v>303</v>
      </c>
      <c r="K257" s="313"/>
      <c r="L257" s="313"/>
      <c r="M257" s="313"/>
      <c r="N257" s="313"/>
      <c r="O257" s="313"/>
      <c r="P257" s="313"/>
      <c r="Q257" s="314">
        <v>-401.52</v>
      </c>
      <c r="R257" s="314"/>
      <c r="T257" s="315">
        <v>2595.52</v>
      </c>
      <c r="U257" s="315"/>
      <c r="V257" s="315"/>
      <c r="Y257" s="315">
        <v>2294.1</v>
      </c>
      <c r="Z257" s="315"/>
      <c r="AA257" s="315"/>
      <c r="AB257" s="315"/>
      <c r="AC257" s="315"/>
      <c r="AD257" s="315"/>
      <c r="AF257" s="314">
        <v>-100.1</v>
      </c>
      <c r="AG257" s="314"/>
      <c r="AH257" s="314"/>
      <c r="AI257" s="314"/>
      <c r="AJ257" s="314"/>
      <c r="AK257" s="314"/>
      <c r="AL257" s="314"/>
    </row>
    <row r="258" spans="1:38" ht="11.1" customHeight="1" x14ac:dyDescent="0.25">
      <c r="A258" s="316" t="s">
        <v>652</v>
      </c>
      <c r="B258" s="316"/>
      <c r="C258" s="316"/>
      <c r="M258" s="316" t="s">
        <v>148</v>
      </c>
      <c r="N258" s="316"/>
      <c r="O258" s="316"/>
      <c r="P258" s="316"/>
      <c r="Q258" s="310">
        <v>-401.52</v>
      </c>
      <c r="R258" s="310"/>
      <c r="T258" s="317">
        <v>2595.52</v>
      </c>
      <c r="U258" s="317"/>
      <c r="V258" s="317"/>
      <c r="Y258" s="317">
        <v>2294.1</v>
      </c>
      <c r="Z258" s="317"/>
      <c r="AA258" s="317"/>
      <c r="AB258" s="317"/>
      <c r="AC258" s="317"/>
      <c r="AD258" s="317"/>
      <c r="AF258" s="310">
        <v>-100.1</v>
      </c>
      <c r="AG258" s="310"/>
      <c r="AH258" s="310"/>
      <c r="AI258" s="310"/>
      <c r="AJ258" s="310"/>
      <c r="AK258" s="310"/>
      <c r="AL258" s="310"/>
    </row>
    <row r="259" spans="1:38" ht="11.1" customHeight="1" x14ac:dyDescent="0.25">
      <c r="A259" s="313" t="s">
        <v>653</v>
      </c>
      <c r="B259" s="313"/>
      <c r="C259" s="313"/>
      <c r="J259" s="313" t="s">
        <v>170</v>
      </c>
      <c r="K259" s="313"/>
      <c r="L259" s="313"/>
      <c r="M259" s="313"/>
      <c r="N259" s="313"/>
      <c r="O259" s="313"/>
      <c r="P259" s="313"/>
      <c r="Q259" s="314">
        <v>-260.98</v>
      </c>
      <c r="R259" s="314"/>
      <c r="T259" s="315">
        <v>1687.12</v>
      </c>
      <c r="U259" s="315"/>
      <c r="V259" s="315"/>
      <c r="Y259" s="315">
        <v>1491.21</v>
      </c>
      <c r="Z259" s="315"/>
      <c r="AA259" s="315"/>
      <c r="AB259" s="315"/>
      <c r="AC259" s="315"/>
      <c r="AD259" s="315"/>
      <c r="AF259" s="314">
        <v>-65.069999999999993</v>
      </c>
      <c r="AG259" s="314"/>
      <c r="AH259" s="314"/>
      <c r="AI259" s="314"/>
      <c r="AJ259" s="314"/>
      <c r="AK259" s="314"/>
      <c r="AL259" s="314"/>
    </row>
    <row r="260" spans="1:38" ht="11.1" customHeight="1" x14ac:dyDescent="0.25">
      <c r="A260" s="316" t="s">
        <v>654</v>
      </c>
      <c r="B260" s="316"/>
      <c r="C260" s="316"/>
      <c r="M260" s="316" t="s">
        <v>144</v>
      </c>
      <c r="N260" s="316"/>
      <c r="O260" s="316"/>
      <c r="P260" s="316"/>
      <c r="Q260" s="310">
        <v>-260.98</v>
      </c>
      <c r="R260" s="310"/>
      <c r="T260" s="317">
        <v>1687.12</v>
      </c>
      <c r="U260" s="317"/>
      <c r="V260" s="317"/>
      <c r="Y260" s="317">
        <v>1491.21</v>
      </c>
      <c r="Z260" s="317"/>
      <c r="AA260" s="317"/>
      <c r="AB260" s="317"/>
      <c r="AC260" s="317"/>
      <c r="AD260" s="317"/>
      <c r="AF260" s="310">
        <v>-65.069999999999993</v>
      </c>
      <c r="AG260" s="310"/>
      <c r="AH260" s="310"/>
      <c r="AI260" s="310"/>
      <c r="AJ260" s="310"/>
      <c r="AK260" s="310"/>
      <c r="AL260" s="310"/>
    </row>
    <row r="261" spans="1:38" ht="11.1" customHeight="1" x14ac:dyDescent="0.25">
      <c r="A261" s="313" t="s">
        <v>655</v>
      </c>
      <c r="B261" s="313"/>
      <c r="C261" s="313"/>
      <c r="J261" s="313" t="s">
        <v>171</v>
      </c>
      <c r="K261" s="313"/>
      <c r="L261" s="313"/>
      <c r="M261" s="313"/>
      <c r="N261" s="313"/>
      <c r="O261" s="313"/>
      <c r="P261" s="313"/>
      <c r="Q261" s="314">
        <v>-1204.54</v>
      </c>
      <c r="R261" s="314"/>
      <c r="T261" s="315">
        <v>6886.75</v>
      </c>
      <c r="U261" s="315"/>
      <c r="V261" s="315"/>
      <c r="Y261" s="315">
        <v>5982.53</v>
      </c>
      <c r="Z261" s="315"/>
      <c r="AA261" s="315"/>
      <c r="AB261" s="315"/>
      <c r="AC261" s="315"/>
      <c r="AD261" s="315"/>
      <c r="AF261" s="314">
        <v>-300.32</v>
      </c>
      <c r="AG261" s="314"/>
      <c r="AH261" s="314"/>
      <c r="AI261" s="314"/>
      <c r="AJ261" s="314"/>
      <c r="AK261" s="314"/>
      <c r="AL261" s="314"/>
    </row>
    <row r="262" spans="1:38" ht="11.1" customHeight="1" x14ac:dyDescent="0.25">
      <c r="A262" s="316" t="s">
        <v>656</v>
      </c>
      <c r="B262" s="316"/>
      <c r="C262" s="316"/>
      <c r="M262" s="316" t="s">
        <v>146</v>
      </c>
      <c r="N262" s="316"/>
      <c r="O262" s="316"/>
      <c r="P262" s="316"/>
      <c r="Q262" s="310">
        <v>-1204.54</v>
      </c>
      <c r="R262" s="310"/>
      <c r="T262" s="317">
        <v>6886.75</v>
      </c>
      <c r="U262" s="317"/>
      <c r="V262" s="317"/>
      <c r="Y262" s="317">
        <v>5982.53</v>
      </c>
      <c r="Z262" s="317"/>
      <c r="AA262" s="317"/>
      <c r="AB262" s="317"/>
      <c r="AC262" s="317"/>
      <c r="AD262" s="317"/>
      <c r="AF262" s="310">
        <v>-300.32</v>
      </c>
      <c r="AG262" s="310"/>
      <c r="AH262" s="310"/>
      <c r="AI262" s="310"/>
      <c r="AJ262" s="310"/>
      <c r="AK262" s="310"/>
      <c r="AL262" s="310"/>
    </row>
    <row r="263" spans="1:38" ht="11.1" customHeight="1" x14ac:dyDescent="0.25">
      <c r="A263" s="313" t="s">
        <v>657</v>
      </c>
      <c r="B263" s="313"/>
      <c r="C263" s="313"/>
      <c r="J263" s="313" t="s">
        <v>207</v>
      </c>
      <c r="K263" s="313"/>
      <c r="L263" s="313"/>
      <c r="M263" s="313"/>
      <c r="N263" s="313"/>
      <c r="O263" s="313"/>
      <c r="P263" s="313"/>
      <c r="Q263" s="314">
        <v>-562.25</v>
      </c>
      <c r="R263" s="314"/>
      <c r="T263" s="315">
        <v>11297.83</v>
      </c>
      <c r="U263" s="315"/>
      <c r="V263" s="315"/>
      <c r="Y263" s="315">
        <v>11565.02</v>
      </c>
      <c r="Z263" s="315"/>
      <c r="AA263" s="315"/>
      <c r="AB263" s="315"/>
      <c r="AC263" s="315"/>
      <c r="AD263" s="315"/>
      <c r="AF263" s="314">
        <v>-829.44</v>
      </c>
      <c r="AG263" s="314"/>
      <c r="AH263" s="314"/>
      <c r="AI263" s="314"/>
      <c r="AJ263" s="314"/>
      <c r="AK263" s="314"/>
      <c r="AL263" s="314"/>
    </row>
    <row r="264" spans="1:38" ht="11.1" customHeight="1" x14ac:dyDescent="0.25">
      <c r="A264" s="316" t="s">
        <v>658</v>
      </c>
      <c r="B264" s="316"/>
      <c r="C264" s="316"/>
      <c r="M264" s="316" t="s">
        <v>139</v>
      </c>
      <c r="N264" s="316"/>
      <c r="O264" s="316"/>
      <c r="P264" s="316"/>
      <c r="Q264" s="310">
        <v>-562.25</v>
      </c>
      <c r="R264" s="310"/>
      <c r="T264" s="317">
        <v>11297.83</v>
      </c>
      <c r="U264" s="317"/>
      <c r="V264" s="317"/>
      <c r="Y264" s="317">
        <v>11565.02</v>
      </c>
      <c r="Z264" s="317"/>
      <c r="AA264" s="317"/>
      <c r="AB264" s="317"/>
      <c r="AC264" s="317"/>
      <c r="AD264" s="317"/>
      <c r="AF264" s="310">
        <v>-829.44</v>
      </c>
      <c r="AG264" s="310"/>
      <c r="AH264" s="310"/>
      <c r="AI264" s="310"/>
      <c r="AJ264" s="310"/>
      <c r="AK264" s="310"/>
      <c r="AL264" s="310"/>
    </row>
    <row r="265" spans="1:38" ht="11.1" customHeight="1" x14ac:dyDescent="0.25">
      <c r="A265" s="313" t="s">
        <v>1684</v>
      </c>
      <c r="B265" s="313"/>
      <c r="C265" s="313"/>
      <c r="H265" s="313" t="s">
        <v>1080</v>
      </c>
      <c r="I265" s="313"/>
      <c r="J265" s="313"/>
      <c r="K265" s="313"/>
      <c r="L265" s="313"/>
      <c r="M265" s="313"/>
      <c r="N265" s="313"/>
      <c r="O265" s="313"/>
      <c r="P265" s="313"/>
      <c r="Q265" s="314">
        <v>0</v>
      </c>
      <c r="R265" s="314"/>
      <c r="T265" s="315">
        <v>0</v>
      </c>
      <c r="U265" s="315"/>
      <c r="V265" s="315"/>
      <c r="Y265" s="315">
        <v>96156.68</v>
      </c>
      <c r="Z265" s="315"/>
      <c r="AA265" s="315"/>
      <c r="AB265" s="315"/>
      <c r="AC265" s="315"/>
      <c r="AD265" s="315"/>
      <c r="AF265" s="314">
        <v>-96156.68</v>
      </c>
      <c r="AG265" s="314"/>
      <c r="AH265" s="314"/>
      <c r="AI265" s="314"/>
      <c r="AJ265" s="314"/>
      <c r="AK265" s="314"/>
      <c r="AL265" s="314"/>
    </row>
    <row r="266" spans="1:38" ht="11.1" customHeight="1" x14ac:dyDescent="0.25">
      <c r="A266" s="313" t="s">
        <v>1685</v>
      </c>
      <c r="B266" s="313"/>
      <c r="C266" s="313"/>
      <c r="I266" s="313" t="s">
        <v>1082</v>
      </c>
      <c r="J266" s="313"/>
      <c r="K266" s="313"/>
      <c r="L266" s="313"/>
      <c r="M266" s="313"/>
      <c r="N266" s="313"/>
      <c r="O266" s="313"/>
      <c r="P266" s="313"/>
      <c r="Q266" s="314">
        <v>0</v>
      </c>
      <c r="R266" s="314"/>
      <c r="T266" s="315">
        <v>0</v>
      </c>
      <c r="U266" s="315"/>
      <c r="V266" s="315"/>
      <c r="Y266" s="315">
        <v>96156.68</v>
      </c>
      <c r="Z266" s="315"/>
      <c r="AA266" s="315"/>
      <c r="AB266" s="315"/>
      <c r="AC266" s="315"/>
      <c r="AD266" s="315"/>
      <c r="AF266" s="314">
        <v>-96156.68</v>
      </c>
      <c r="AG266" s="314"/>
      <c r="AH266" s="314"/>
      <c r="AI266" s="314"/>
      <c r="AJ266" s="314"/>
      <c r="AK266" s="314"/>
      <c r="AL266" s="314"/>
    </row>
    <row r="267" spans="1:38" ht="11.1" customHeight="1" x14ac:dyDescent="0.25">
      <c r="A267" s="316" t="s">
        <v>1686</v>
      </c>
      <c r="B267" s="316"/>
      <c r="C267" s="316"/>
      <c r="M267" s="316" t="s">
        <v>1084</v>
      </c>
      <c r="N267" s="316"/>
      <c r="O267" s="316"/>
      <c r="P267" s="316"/>
      <c r="Q267" s="310">
        <v>0</v>
      </c>
      <c r="R267" s="310"/>
      <c r="T267" s="317">
        <v>0</v>
      </c>
      <c r="U267" s="317"/>
      <c r="V267" s="317"/>
      <c r="Y267" s="317">
        <v>96156.68</v>
      </c>
      <c r="Z267" s="317"/>
      <c r="AA267" s="317"/>
      <c r="AB267" s="317"/>
      <c r="AC267" s="317"/>
      <c r="AD267" s="317"/>
      <c r="AF267" s="310">
        <v>-96156.68</v>
      </c>
      <c r="AG267" s="310"/>
      <c r="AH267" s="310"/>
      <c r="AI267" s="310"/>
      <c r="AJ267" s="310"/>
      <c r="AK267" s="310"/>
      <c r="AL267" s="310"/>
    </row>
    <row r="268" spans="1:38" ht="11.1" customHeight="1" x14ac:dyDescent="0.25">
      <c r="A268" s="313" t="s">
        <v>659</v>
      </c>
      <c r="B268" s="313"/>
      <c r="C268" s="313"/>
      <c r="H268" s="313" t="s">
        <v>660</v>
      </c>
      <c r="I268" s="313"/>
      <c r="J268" s="313"/>
      <c r="K268" s="313"/>
      <c r="L268" s="313"/>
      <c r="M268" s="313"/>
      <c r="N268" s="313"/>
      <c r="O268" s="313"/>
      <c r="P268" s="313"/>
      <c r="Q268" s="314">
        <v>-6527492.0899999999</v>
      </c>
      <c r="R268" s="314"/>
      <c r="T268" s="315">
        <v>13779899.550000001</v>
      </c>
      <c r="U268" s="315"/>
      <c r="V268" s="315"/>
      <c r="Y268" s="315">
        <v>15326604.890000001</v>
      </c>
      <c r="Z268" s="315"/>
      <c r="AA268" s="315"/>
      <c r="AB268" s="315"/>
      <c r="AC268" s="315"/>
      <c r="AD268" s="315"/>
      <c r="AF268" s="314">
        <v>-8074197.4299999997</v>
      </c>
      <c r="AG268" s="314"/>
      <c r="AH268" s="314"/>
      <c r="AI268" s="314"/>
      <c r="AJ268" s="314"/>
      <c r="AK268" s="314"/>
      <c r="AL268" s="314"/>
    </row>
    <row r="269" spans="1:38" ht="11.1" customHeight="1" x14ac:dyDescent="0.25">
      <c r="A269" s="313" t="s">
        <v>661</v>
      </c>
      <c r="B269" s="313"/>
      <c r="C269" s="313"/>
      <c r="I269" s="313" t="s">
        <v>662</v>
      </c>
      <c r="J269" s="313"/>
      <c r="K269" s="313"/>
      <c r="L269" s="313"/>
      <c r="M269" s="313"/>
      <c r="N269" s="313"/>
      <c r="O269" s="313"/>
      <c r="P269" s="313"/>
      <c r="Q269" s="314">
        <v>-6527492.0899999999</v>
      </c>
      <c r="R269" s="314"/>
      <c r="T269" s="315">
        <v>6527492.0899999999</v>
      </c>
      <c r="U269" s="315"/>
      <c r="V269" s="315"/>
      <c r="Y269" s="315">
        <v>8074197.4299999997</v>
      </c>
      <c r="Z269" s="315"/>
      <c r="AA269" s="315"/>
      <c r="AB269" s="315"/>
      <c r="AC269" s="315"/>
      <c r="AD269" s="315"/>
      <c r="AF269" s="314">
        <v>-8074197.4299999997</v>
      </c>
      <c r="AG269" s="314"/>
      <c r="AH269" s="314"/>
      <c r="AI269" s="314"/>
      <c r="AJ269" s="314"/>
      <c r="AK269" s="314"/>
      <c r="AL269" s="314"/>
    </row>
    <row r="270" spans="1:38" ht="11.1" customHeight="1" x14ac:dyDescent="0.25">
      <c r="A270" s="316" t="s">
        <v>665</v>
      </c>
      <c r="B270" s="316"/>
      <c r="C270" s="316"/>
      <c r="M270" s="316" t="s">
        <v>666</v>
      </c>
      <c r="N270" s="316"/>
      <c r="O270" s="316"/>
      <c r="P270" s="316"/>
      <c r="Q270" s="310">
        <v>-6527492.0899999999</v>
      </c>
      <c r="R270" s="310"/>
      <c r="T270" s="317">
        <v>6527492.0899999999</v>
      </c>
      <c r="U270" s="317"/>
      <c r="V270" s="317"/>
      <c r="Y270" s="317">
        <v>0</v>
      </c>
      <c r="Z270" s="317"/>
      <c r="AA270" s="317"/>
      <c r="AB270" s="317"/>
      <c r="AC270" s="317"/>
      <c r="AD270" s="317"/>
      <c r="AF270" s="310">
        <v>0</v>
      </c>
      <c r="AG270" s="310"/>
      <c r="AH270" s="310"/>
      <c r="AI270" s="310"/>
      <c r="AJ270" s="310"/>
      <c r="AK270" s="310"/>
      <c r="AL270" s="310"/>
    </row>
    <row r="271" spans="1:38" ht="11.1" customHeight="1" x14ac:dyDescent="0.25">
      <c r="A271" s="316" t="s">
        <v>1687</v>
      </c>
      <c r="B271" s="316"/>
      <c r="C271" s="316"/>
      <c r="M271" s="316" t="s">
        <v>1453</v>
      </c>
      <c r="N271" s="316"/>
      <c r="O271" s="316"/>
      <c r="P271" s="316"/>
      <c r="Q271" s="310">
        <v>0</v>
      </c>
      <c r="R271" s="310"/>
      <c r="T271" s="317">
        <v>0</v>
      </c>
      <c r="U271" s="317"/>
      <c r="V271" s="317"/>
      <c r="Y271" s="317">
        <v>8074197.4299999997</v>
      </c>
      <c r="Z271" s="317"/>
      <c r="AA271" s="317"/>
      <c r="AB271" s="317"/>
      <c r="AC271" s="317"/>
      <c r="AD271" s="317"/>
      <c r="AF271" s="310">
        <v>-8074197.4299999997</v>
      </c>
      <c r="AG271" s="310"/>
      <c r="AH271" s="310"/>
      <c r="AI271" s="310"/>
      <c r="AJ271" s="310"/>
      <c r="AK271" s="310"/>
      <c r="AL271" s="310"/>
    </row>
    <row r="272" spans="1:38" ht="11.1" customHeight="1" x14ac:dyDescent="0.25">
      <c r="A272" s="313" t="s">
        <v>667</v>
      </c>
      <c r="B272" s="313"/>
      <c r="C272" s="313"/>
      <c r="I272" s="313" t="s">
        <v>668</v>
      </c>
      <c r="J272" s="313"/>
      <c r="K272" s="313"/>
      <c r="L272" s="313"/>
      <c r="M272" s="313"/>
      <c r="N272" s="313"/>
      <c r="O272" s="313"/>
      <c r="P272" s="313"/>
      <c r="Q272" s="314">
        <v>0</v>
      </c>
      <c r="R272" s="314"/>
      <c r="T272" s="315">
        <v>7252407.46</v>
      </c>
      <c r="U272" s="315"/>
      <c r="V272" s="315"/>
      <c r="Y272" s="315">
        <v>7252407.46</v>
      </c>
      <c r="Z272" s="315"/>
      <c r="AA272" s="315"/>
      <c r="AB272" s="315"/>
      <c r="AC272" s="315"/>
      <c r="AD272" s="315"/>
      <c r="AF272" s="314">
        <v>0</v>
      </c>
      <c r="AG272" s="314"/>
      <c r="AH272" s="314"/>
      <c r="AI272" s="314"/>
      <c r="AJ272" s="314"/>
      <c r="AK272" s="314"/>
      <c r="AL272" s="314"/>
    </row>
    <row r="273" spans="1:38" ht="11.1" customHeight="1" x14ac:dyDescent="0.25">
      <c r="A273" s="316" t="s">
        <v>669</v>
      </c>
      <c r="B273" s="316"/>
      <c r="C273" s="316"/>
      <c r="M273" s="316" t="s">
        <v>149</v>
      </c>
      <c r="N273" s="316"/>
      <c r="O273" s="316"/>
      <c r="P273" s="316"/>
      <c r="Q273" s="310">
        <v>0</v>
      </c>
      <c r="R273" s="310"/>
      <c r="T273" s="317">
        <v>7252407.46</v>
      </c>
      <c r="U273" s="317"/>
      <c r="V273" s="317"/>
      <c r="Y273" s="317">
        <v>7252407.46</v>
      </c>
      <c r="Z273" s="317"/>
      <c r="AA273" s="317"/>
      <c r="AB273" s="317"/>
      <c r="AC273" s="317"/>
      <c r="AD273" s="317"/>
      <c r="AF273" s="310">
        <v>0</v>
      </c>
      <c r="AG273" s="310"/>
      <c r="AH273" s="310"/>
      <c r="AI273" s="310"/>
      <c r="AJ273" s="310"/>
      <c r="AK273" s="310"/>
      <c r="AL273" s="310"/>
    </row>
    <row r="274" spans="1:38" ht="11.1" customHeight="1" x14ac:dyDescent="0.25">
      <c r="A274" s="313" t="s">
        <v>670</v>
      </c>
      <c r="B274" s="313"/>
      <c r="C274" s="313"/>
      <c r="H274" s="313" t="s">
        <v>671</v>
      </c>
      <c r="I274" s="313"/>
      <c r="J274" s="313"/>
      <c r="K274" s="313"/>
      <c r="L274" s="313"/>
      <c r="M274" s="313"/>
      <c r="N274" s="313"/>
      <c r="O274" s="313"/>
      <c r="P274" s="313"/>
      <c r="Q274" s="314">
        <v>-5157.76</v>
      </c>
      <c r="R274" s="314"/>
      <c r="T274" s="315">
        <v>11611.14</v>
      </c>
      <c r="U274" s="315"/>
      <c r="V274" s="315"/>
      <c r="Y274" s="315">
        <v>47745.56</v>
      </c>
      <c r="Z274" s="315"/>
      <c r="AA274" s="315"/>
      <c r="AB274" s="315"/>
      <c r="AC274" s="315"/>
      <c r="AD274" s="315"/>
      <c r="AF274" s="314">
        <v>-41292.18</v>
      </c>
      <c r="AG274" s="314"/>
      <c r="AH274" s="314"/>
      <c r="AI274" s="314"/>
      <c r="AJ274" s="314"/>
      <c r="AK274" s="314"/>
      <c r="AL274" s="314"/>
    </row>
    <row r="275" spans="1:38" ht="11.1" customHeight="1" x14ac:dyDescent="0.25">
      <c r="A275" s="313" t="s">
        <v>1688</v>
      </c>
      <c r="B275" s="313"/>
      <c r="C275" s="313"/>
      <c r="I275" s="313" t="s">
        <v>91</v>
      </c>
      <c r="J275" s="313"/>
      <c r="K275" s="313"/>
      <c r="L275" s="313"/>
      <c r="M275" s="313"/>
      <c r="N275" s="313"/>
      <c r="O275" s="313"/>
      <c r="P275" s="313"/>
      <c r="Q275" s="314">
        <v>0</v>
      </c>
      <c r="R275" s="314"/>
      <c r="T275" s="315">
        <v>5046.59</v>
      </c>
      <c r="U275" s="315"/>
      <c r="V275" s="315"/>
      <c r="Y275" s="315">
        <v>34155.279999999999</v>
      </c>
      <c r="Z275" s="315"/>
      <c r="AA275" s="315"/>
      <c r="AB275" s="315"/>
      <c r="AC275" s="315"/>
      <c r="AD275" s="315"/>
      <c r="AF275" s="314">
        <v>-29108.69</v>
      </c>
      <c r="AG275" s="314"/>
      <c r="AH275" s="314"/>
      <c r="AI275" s="314"/>
      <c r="AJ275" s="314"/>
      <c r="AK275" s="314"/>
      <c r="AL275" s="314"/>
    </row>
    <row r="276" spans="1:38" ht="11.1" customHeight="1" x14ac:dyDescent="0.25">
      <c r="A276" s="316" t="s">
        <v>1689</v>
      </c>
      <c r="B276" s="316"/>
      <c r="C276" s="316"/>
      <c r="M276" s="316" t="s">
        <v>1091</v>
      </c>
      <c r="N276" s="316"/>
      <c r="O276" s="316"/>
      <c r="P276" s="316"/>
      <c r="Q276" s="310">
        <v>0</v>
      </c>
      <c r="R276" s="310"/>
      <c r="T276" s="317">
        <v>2160</v>
      </c>
      <c r="U276" s="317"/>
      <c r="V276" s="317"/>
      <c r="Y276" s="317">
        <v>2160</v>
      </c>
      <c r="Z276" s="317"/>
      <c r="AA276" s="317"/>
      <c r="AB276" s="317"/>
      <c r="AC276" s="317"/>
      <c r="AD276" s="317"/>
      <c r="AF276" s="310">
        <v>0</v>
      </c>
      <c r="AG276" s="310"/>
      <c r="AH276" s="310"/>
      <c r="AI276" s="310"/>
      <c r="AJ276" s="310"/>
      <c r="AK276" s="310"/>
      <c r="AL276" s="310"/>
    </row>
    <row r="277" spans="1:38" ht="11.1" customHeight="1" x14ac:dyDescent="0.25">
      <c r="A277" s="316" t="s">
        <v>1690</v>
      </c>
      <c r="B277" s="316"/>
      <c r="C277" s="316"/>
      <c r="M277" s="316" t="s">
        <v>1093</v>
      </c>
      <c r="N277" s="316"/>
      <c r="O277" s="316"/>
      <c r="P277" s="316"/>
      <c r="Q277" s="310">
        <v>0</v>
      </c>
      <c r="R277" s="310"/>
      <c r="T277" s="317">
        <v>2886.59</v>
      </c>
      <c r="U277" s="317"/>
      <c r="V277" s="317"/>
      <c r="Y277" s="317">
        <v>2886.59</v>
      </c>
      <c r="Z277" s="317"/>
      <c r="AA277" s="317"/>
      <c r="AB277" s="317"/>
      <c r="AC277" s="317"/>
      <c r="AD277" s="317"/>
      <c r="AF277" s="310">
        <v>0</v>
      </c>
      <c r="AG277" s="310"/>
      <c r="AH277" s="310"/>
      <c r="AI277" s="310"/>
      <c r="AJ277" s="310"/>
      <c r="AK277" s="310"/>
      <c r="AL277" s="310"/>
    </row>
    <row r="278" spans="1:38" ht="11.1" customHeight="1" x14ac:dyDescent="0.25">
      <c r="A278" s="316" t="s">
        <v>1691</v>
      </c>
      <c r="B278" s="316"/>
      <c r="C278" s="316"/>
      <c r="M278" s="316" t="s">
        <v>1095</v>
      </c>
      <c r="N278" s="316"/>
      <c r="O278" s="316"/>
      <c r="P278" s="316"/>
      <c r="Q278" s="310">
        <v>0</v>
      </c>
      <c r="R278" s="310"/>
      <c r="T278" s="317">
        <v>0</v>
      </c>
      <c r="U278" s="317"/>
      <c r="V278" s="317"/>
      <c r="Y278" s="317">
        <v>29108.69</v>
      </c>
      <c r="Z278" s="317"/>
      <c r="AA278" s="317"/>
      <c r="AB278" s="317"/>
      <c r="AC278" s="317"/>
      <c r="AD278" s="317"/>
      <c r="AF278" s="310">
        <v>-29108.69</v>
      </c>
      <c r="AG278" s="310"/>
      <c r="AH278" s="310"/>
      <c r="AI278" s="310"/>
      <c r="AJ278" s="310"/>
      <c r="AK278" s="310"/>
      <c r="AL278" s="310"/>
    </row>
    <row r="279" spans="1:38" ht="11.1" customHeight="1" x14ac:dyDescent="0.25">
      <c r="A279" s="313" t="s">
        <v>672</v>
      </c>
      <c r="B279" s="313"/>
      <c r="C279" s="313"/>
      <c r="I279" s="313" t="s">
        <v>268</v>
      </c>
      <c r="J279" s="313"/>
      <c r="K279" s="313"/>
      <c r="L279" s="313"/>
      <c r="M279" s="313"/>
      <c r="N279" s="313"/>
      <c r="O279" s="313"/>
      <c r="P279" s="313"/>
      <c r="Q279" s="314">
        <v>-5157.76</v>
      </c>
      <c r="R279" s="314"/>
      <c r="T279" s="315">
        <v>3.58</v>
      </c>
      <c r="U279" s="315"/>
      <c r="V279" s="315"/>
      <c r="Y279" s="315">
        <v>6849.31</v>
      </c>
      <c r="Z279" s="315"/>
      <c r="AA279" s="315"/>
      <c r="AB279" s="315"/>
      <c r="AC279" s="315"/>
      <c r="AD279" s="315"/>
      <c r="AF279" s="314">
        <v>-12003.49</v>
      </c>
      <c r="AG279" s="314"/>
      <c r="AH279" s="314"/>
      <c r="AI279" s="314"/>
      <c r="AJ279" s="314"/>
      <c r="AK279" s="314"/>
      <c r="AL279" s="314"/>
    </row>
    <row r="280" spans="1:38" ht="11.1" customHeight="1" x14ac:dyDescent="0.25">
      <c r="A280" s="316" t="s">
        <v>673</v>
      </c>
      <c r="B280" s="316"/>
      <c r="C280" s="316"/>
      <c r="M280" s="316" t="s">
        <v>269</v>
      </c>
      <c r="N280" s="316"/>
      <c r="O280" s="316"/>
      <c r="P280" s="316"/>
      <c r="Q280" s="310">
        <v>-5157.76</v>
      </c>
      <c r="R280" s="310"/>
      <c r="T280" s="317">
        <v>3.58</v>
      </c>
      <c r="U280" s="317"/>
      <c r="V280" s="317"/>
      <c r="Y280" s="317">
        <v>6849.31</v>
      </c>
      <c r="Z280" s="317"/>
      <c r="AA280" s="317"/>
      <c r="AB280" s="317"/>
      <c r="AC280" s="317"/>
      <c r="AD280" s="317"/>
      <c r="AF280" s="310">
        <v>-12003.49</v>
      </c>
      <c r="AG280" s="310"/>
      <c r="AH280" s="310"/>
      <c r="AI280" s="310"/>
      <c r="AJ280" s="310"/>
      <c r="AK280" s="310"/>
      <c r="AL280" s="310"/>
    </row>
    <row r="281" spans="1:38" ht="11.1" customHeight="1" x14ac:dyDescent="0.25">
      <c r="A281" s="313" t="s">
        <v>1692</v>
      </c>
      <c r="B281" s="313"/>
      <c r="C281" s="313"/>
      <c r="I281" s="313" t="s">
        <v>207</v>
      </c>
      <c r="J281" s="313"/>
      <c r="K281" s="313"/>
      <c r="L281" s="313"/>
      <c r="M281" s="313"/>
      <c r="N281" s="313"/>
      <c r="O281" s="313"/>
      <c r="P281" s="313"/>
      <c r="Q281" s="314">
        <v>0</v>
      </c>
      <c r="R281" s="314"/>
      <c r="T281" s="315">
        <v>6560.97</v>
      </c>
      <c r="U281" s="315"/>
      <c r="V281" s="315"/>
      <c r="Y281" s="315">
        <v>6740.97</v>
      </c>
      <c r="Z281" s="315"/>
      <c r="AA281" s="315"/>
      <c r="AB281" s="315"/>
      <c r="AC281" s="315"/>
      <c r="AD281" s="315"/>
      <c r="AF281" s="314">
        <v>-180</v>
      </c>
      <c r="AG281" s="314"/>
      <c r="AH281" s="314"/>
      <c r="AI281" s="314"/>
      <c r="AJ281" s="314"/>
      <c r="AK281" s="314"/>
      <c r="AL281" s="314"/>
    </row>
    <row r="282" spans="1:38" ht="11.1" customHeight="1" x14ac:dyDescent="0.25">
      <c r="A282" s="316" t="s">
        <v>1693</v>
      </c>
      <c r="B282" s="316"/>
      <c r="C282" s="316"/>
      <c r="M282" s="316" t="s">
        <v>1100</v>
      </c>
      <c r="N282" s="316"/>
      <c r="O282" s="316"/>
      <c r="P282" s="316"/>
      <c r="Q282" s="310">
        <v>0</v>
      </c>
      <c r="R282" s="310"/>
      <c r="T282" s="317">
        <v>0</v>
      </c>
      <c r="U282" s="317"/>
      <c r="V282" s="317"/>
      <c r="Y282" s="317">
        <v>180</v>
      </c>
      <c r="Z282" s="317"/>
      <c r="AA282" s="317"/>
      <c r="AB282" s="317"/>
      <c r="AC282" s="317"/>
      <c r="AD282" s="317"/>
      <c r="AF282" s="310">
        <v>-180</v>
      </c>
      <c r="AG282" s="310"/>
      <c r="AH282" s="310"/>
      <c r="AI282" s="310"/>
      <c r="AJ282" s="310"/>
      <c r="AK282" s="310"/>
      <c r="AL282" s="310"/>
    </row>
    <row r="283" spans="1:38" ht="11.1" customHeight="1" x14ac:dyDescent="0.25">
      <c r="A283" s="316" t="s">
        <v>1694</v>
      </c>
      <c r="B283" s="316"/>
      <c r="C283" s="316"/>
      <c r="M283" s="316" t="s">
        <v>1695</v>
      </c>
      <c r="N283" s="316"/>
      <c r="O283" s="316"/>
      <c r="P283" s="316"/>
      <c r="Q283" s="310">
        <v>0</v>
      </c>
      <c r="R283" s="310"/>
      <c r="T283" s="317">
        <v>6560.97</v>
      </c>
      <c r="U283" s="317"/>
      <c r="V283" s="317"/>
      <c r="Y283" s="317">
        <v>6560.97</v>
      </c>
      <c r="Z283" s="317"/>
      <c r="AA283" s="317"/>
      <c r="AB283" s="317"/>
      <c r="AC283" s="317"/>
      <c r="AD283" s="317"/>
      <c r="AF283" s="310">
        <v>0</v>
      </c>
      <c r="AG283" s="310"/>
      <c r="AH283" s="310"/>
      <c r="AI283" s="310"/>
      <c r="AJ283" s="310"/>
      <c r="AK283" s="310"/>
      <c r="AL283" s="310"/>
    </row>
    <row r="284" spans="1:38" ht="11.1" customHeight="1" x14ac:dyDescent="0.25">
      <c r="A284" s="313" t="s">
        <v>674</v>
      </c>
      <c r="B284" s="313"/>
      <c r="C284" s="313"/>
      <c r="H284" s="313" t="s">
        <v>157</v>
      </c>
      <c r="I284" s="313"/>
      <c r="J284" s="313"/>
      <c r="K284" s="313"/>
      <c r="L284" s="313"/>
      <c r="M284" s="313"/>
      <c r="N284" s="313"/>
      <c r="O284" s="313"/>
      <c r="P284" s="313"/>
      <c r="Q284" s="314">
        <v>-578652612.16999996</v>
      </c>
      <c r="R284" s="314"/>
      <c r="T284" s="315">
        <v>167624873.59999999</v>
      </c>
      <c r="U284" s="315"/>
      <c r="V284" s="315"/>
      <c r="Y284" s="315">
        <v>121050267.12</v>
      </c>
      <c r="Z284" s="315"/>
      <c r="AA284" s="315"/>
      <c r="AB284" s="315"/>
      <c r="AC284" s="315"/>
      <c r="AD284" s="315"/>
      <c r="AF284" s="314">
        <v>-532078005.69</v>
      </c>
      <c r="AG284" s="314"/>
      <c r="AH284" s="314"/>
      <c r="AI284" s="314"/>
      <c r="AJ284" s="314"/>
      <c r="AK284" s="314"/>
      <c r="AL284" s="314"/>
    </row>
    <row r="285" spans="1:38" ht="11.1" customHeight="1" x14ac:dyDescent="0.25">
      <c r="A285" s="313" t="s">
        <v>675</v>
      </c>
      <c r="B285" s="313"/>
      <c r="C285" s="313"/>
      <c r="H285" s="313" t="s">
        <v>158</v>
      </c>
      <c r="I285" s="313"/>
      <c r="J285" s="313"/>
      <c r="K285" s="313"/>
      <c r="L285" s="313"/>
      <c r="M285" s="313"/>
      <c r="N285" s="313"/>
      <c r="O285" s="313"/>
      <c r="P285" s="313"/>
      <c r="Q285" s="314">
        <v>-455708309.33999997</v>
      </c>
      <c r="R285" s="314"/>
      <c r="T285" s="315">
        <v>0</v>
      </c>
      <c r="U285" s="315"/>
      <c r="V285" s="315"/>
      <c r="Y285" s="315">
        <v>0</v>
      </c>
      <c r="Z285" s="315"/>
      <c r="AA285" s="315"/>
      <c r="AB285" s="315"/>
      <c r="AC285" s="315"/>
      <c r="AD285" s="315"/>
      <c r="AF285" s="314">
        <v>-455708309.33999997</v>
      </c>
      <c r="AG285" s="314"/>
      <c r="AH285" s="314"/>
      <c r="AI285" s="314"/>
      <c r="AJ285" s="314"/>
      <c r="AK285" s="314"/>
      <c r="AL285" s="314"/>
    </row>
    <row r="286" spans="1:38" ht="11.1" customHeight="1" x14ac:dyDescent="0.25">
      <c r="A286" s="313" t="s">
        <v>676</v>
      </c>
      <c r="B286" s="313"/>
      <c r="C286" s="313"/>
      <c r="I286" s="313" t="s">
        <v>159</v>
      </c>
      <c r="J286" s="313"/>
      <c r="K286" s="313"/>
      <c r="L286" s="313"/>
      <c r="M286" s="313"/>
      <c r="N286" s="313"/>
      <c r="O286" s="313"/>
      <c r="P286" s="313"/>
      <c r="Q286" s="314">
        <v>-455708309.33999997</v>
      </c>
      <c r="R286" s="314"/>
      <c r="T286" s="315">
        <v>0</v>
      </c>
      <c r="U286" s="315"/>
      <c r="V286" s="315"/>
      <c r="Y286" s="315">
        <v>0</v>
      </c>
      <c r="Z286" s="315"/>
      <c r="AA286" s="315"/>
      <c r="AB286" s="315"/>
      <c r="AC286" s="315"/>
      <c r="AD286" s="315"/>
      <c r="AF286" s="314">
        <v>-455708309.33999997</v>
      </c>
      <c r="AG286" s="314"/>
      <c r="AH286" s="314"/>
      <c r="AI286" s="314"/>
      <c r="AJ286" s="314"/>
      <c r="AK286" s="314"/>
      <c r="AL286" s="314"/>
    </row>
    <row r="287" spans="1:38" ht="11.1" customHeight="1" x14ac:dyDescent="0.25">
      <c r="A287" s="316" t="s">
        <v>677</v>
      </c>
      <c r="B287" s="316"/>
      <c r="C287" s="316"/>
      <c r="M287" s="316" t="s">
        <v>159</v>
      </c>
      <c r="N287" s="316"/>
      <c r="O287" s="316"/>
      <c r="P287" s="316"/>
      <c r="Q287" s="310">
        <v>-455708309.33999997</v>
      </c>
      <c r="R287" s="310"/>
      <c r="T287" s="317">
        <v>0</v>
      </c>
      <c r="U287" s="317"/>
      <c r="V287" s="317"/>
      <c r="Y287" s="317">
        <v>0</v>
      </c>
      <c r="Z287" s="317"/>
      <c r="AA287" s="317"/>
      <c r="AB287" s="317"/>
      <c r="AC287" s="317"/>
      <c r="AD287" s="317"/>
      <c r="AF287" s="310">
        <v>-455708309.33999997</v>
      </c>
      <c r="AG287" s="310"/>
      <c r="AH287" s="310"/>
      <c r="AI287" s="310"/>
      <c r="AJ287" s="310"/>
      <c r="AK287" s="310"/>
      <c r="AL287" s="310"/>
    </row>
    <row r="288" spans="1:38" ht="11.1" customHeight="1" x14ac:dyDescent="0.25">
      <c r="A288" s="313" t="s">
        <v>678</v>
      </c>
      <c r="B288" s="313"/>
      <c r="C288" s="313"/>
      <c r="H288" s="313" t="s">
        <v>160</v>
      </c>
      <c r="I288" s="313"/>
      <c r="J288" s="313"/>
      <c r="K288" s="313"/>
      <c r="L288" s="313"/>
      <c r="M288" s="313"/>
      <c r="N288" s="313"/>
      <c r="O288" s="313"/>
      <c r="P288" s="313"/>
      <c r="Q288" s="314">
        <v>-2181027.5299999998</v>
      </c>
      <c r="R288" s="314"/>
      <c r="T288" s="315">
        <v>8074197.4299999997</v>
      </c>
      <c r="U288" s="315"/>
      <c r="V288" s="315"/>
      <c r="Y288" s="315">
        <v>1699831.04</v>
      </c>
      <c r="Z288" s="315"/>
      <c r="AA288" s="315"/>
      <c r="AB288" s="315"/>
      <c r="AC288" s="315"/>
      <c r="AD288" s="315"/>
      <c r="AF288" s="314">
        <v>4193338.86</v>
      </c>
      <c r="AG288" s="314"/>
      <c r="AH288" s="314"/>
      <c r="AI288" s="314"/>
      <c r="AJ288" s="314"/>
      <c r="AK288" s="314"/>
      <c r="AL288" s="314"/>
    </row>
    <row r="289" spans="1:41" ht="11.1" customHeight="1" x14ac:dyDescent="0.25">
      <c r="A289" s="313" t="s">
        <v>679</v>
      </c>
      <c r="B289" s="313"/>
      <c r="C289" s="313"/>
      <c r="I289" s="313" t="s">
        <v>161</v>
      </c>
      <c r="J289" s="313"/>
      <c r="K289" s="313"/>
      <c r="L289" s="313"/>
      <c r="M289" s="313"/>
      <c r="N289" s="313"/>
      <c r="O289" s="313"/>
      <c r="P289" s="313"/>
      <c r="Q289" s="314">
        <v>-11665514.300000001</v>
      </c>
      <c r="R289" s="314"/>
      <c r="T289" s="315">
        <v>0</v>
      </c>
      <c r="U289" s="315"/>
      <c r="V289" s="315"/>
      <c r="Y289" s="315">
        <v>1699831.04</v>
      </c>
      <c r="Z289" s="315"/>
      <c r="AA289" s="315"/>
      <c r="AB289" s="315"/>
      <c r="AC289" s="315"/>
      <c r="AD289" s="315"/>
      <c r="AF289" s="314">
        <v>-13365345.34</v>
      </c>
      <c r="AG289" s="314"/>
      <c r="AH289" s="314"/>
      <c r="AI289" s="314"/>
      <c r="AJ289" s="314"/>
      <c r="AK289" s="314"/>
      <c r="AL289" s="314"/>
    </row>
    <row r="290" spans="1:41" ht="11.1" customHeight="1" x14ac:dyDescent="0.25">
      <c r="A290" s="316" t="s">
        <v>680</v>
      </c>
      <c r="B290" s="316"/>
      <c r="C290" s="316"/>
      <c r="M290" s="316" t="s">
        <v>161</v>
      </c>
      <c r="N290" s="316"/>
      <c r="O290" s="316"/>
      <c r="P290" s="316"/>
      <c r="Q290" s="310">
        <v>-11665514.300000001</v>
      </c>
      <c r="R290" s="310"/>
      <c r="T290" s="317">
        <v>0</v>
      </c>
      <c r="U290" s="317"/>
      <c r="V290" s="317"/>
      <c r="Y290" s="317">
        <v>1699831.04</v>
      </c>
      <c r="Z290" s="317"/>
      <c r="AA290" s="317"/>
      <c r="AB290" s="317"/>
      <c r="AC290" s="317"/>
      <c r="AD290" s="317"/>
      <c r="AF290" s="310">
        <v>-13365345.34</v>
      </c>
      <c r="AG290" s="310"/>
      <c r="AH290" s="310"/>
      <c r="AI290" s="310"/>
      <c r="AJ290" s="310"/>
      <c r="AK290" s="310"/>
      <c r="AL290" s="310"/>
    </row>
    <row r="291" spans="1:41" ht="11.1" customHeight="1" x14ac:dyDescent="0.25">
      <c r="A291" s="313" t="s">
        <v>681</v>
      </c>
      <c r="B291" s="313"/>
      <c r="C291" s="313"/>
      <c r="I291" s="313" t="s">
        <v>207</v>
      </c>
      <c r="J291" s="313"/>
      <c r="K291" s="313"/>
      <c r="L291" s="313"/>
      <c r="M291" s="313"/>
      <c r="N291" s="313"/>
      <c r="O291" s="313"/>
      <c r="P291" s="313"/>
      <c r="Q291" s="314">
        <v>9484486.7699999996</v>
      </c>
      <c r="R291" s="314"/>
      <c r="T291" s="315">
        <v>8074197.4299999997</v>
      </c>
      <c r="U291" s="315"/>
      <c r="V291" s="315"/>
      <c r="Y291" s="315">
        <v>0</v>
      </c>
      <c r="Z291" s="315"/>
      <c r="AA291" s="315"/>
      <c r="AB291" s="315"/>
      <c r="AC291" s="315"/>
      <c r="AD291" s="315"/>
      <c r="AF291" s="314">
        <v>17558684.199999999</v>
      </c>
      <c r="AG291" s="314"/>
      <c r="AH291" s="314"/>
      <c r="AI291" s="314"/>
      <c r="AJ291" s="314"/>
      <c r="AK291" s="314"/>
      <c r="AL291" s="314"/>
      <c r="AO291" s="67">
        <f>AF291</f>
        <v>17558684.199999999</v>
      </c>
    </row>
    <row r="292" spans="1:41" ht="11.1" customHeight="1" x14ac:dyDescent="0.25">
      <c r="A292" s="316" t="s">
        <v>682</v>
      </c>
      <c r="B292" s="316"/>
      <c r="C292" s="316"/>
      <c r="M292" s="316" t="s">
        <v>162</v>
      </c>
      <c r="N292" s="316"/>
      <c r="O292" s="316"/>
      <c r="P292" s="316"/>
      <c r="Q292" s="310">
        <v>-24416179.170000002</v>
      </c>
      <c r="R292" s="310"/>
      <c r="T292" s="317">
        <v>0</v>
      </c>
      <c r="U292" s="317"/>
      <c r="V292" s="317"/>
      <c r="Y292" s="317">
        <v>0</v>
      </c>
      <c r="Z292" s="317"/>
      <c r="AA292" s="317"/>
      <c r="AB292" s="317"/>
      <c r="AC292" s="317"/>
      <c r="AD292" s="317"/>
      <c r="AF292" s="310">
        <v>-24416179.170000002</v>
      </c>
      <c r="AG292" s="310"/>
      <c r="AH292" s="310"/>
      <c r="AI292" s="310"/>
      <c r="AJ292" s="310"/>
      <c r="AK292" s="310"/>
      <c r="AL292" s="310"/>
      <c r="AO292" s="67">
        <f>AF299</f>
        <v>-80563035.209999993</v>
      </c>
    </row>
    <row r="293" spans="1:41" ht="11.1" customHeight="1" x14ac:dyDescent="0.25">
      <c r="A293" s="316" t="s">
        <v>683</v>
      </c>
      <c r="B293" s="316"/>
      <c r="C293" s="316"/>
      <c r="M293" s="316" t="s">
        <v>163</v>
      </c>
      <c r="N293" s="316"/>
      <c r="O293" s="316"/>
      <c r="P293" s="316"/>
      <c r="Q293" s="310">
        <v>7717577.1200000001</v>
      </c>
      <c r="R293" s="310"/>
      <c r="T293" s="317">
        <v>0</v>
      </c>
      <c r="U293" s="317"/>
      <c r="V293" s="317"/>
      <c r="Y293" s="317">
        <v>0</v>
      </c>
      <c r="Z293" s="317"/>
      <c r="AA293" s="317"/>
      <c r="AB293" s="317"/>
      <c r="AC293" s="317"/>
      <c r="AD293" s="317"/>
      <c r="AF293" s="310">
        <v>7717577.1200000001</v>
      </c>
      <c r="AG293" s="310"/>
      <c r="AH293" s="310"/>
      <c r="AI293" s="310"/>
      <c r="AJ293" s="310"/>
      <c r="AK293" s="310"/>
      <c r="AL293" s="310"/>
      <c r="AO293" s="67">
        <f>AF306</f>
        <v>-27280147.789999999</v>
      </c>
    </row>
    <row r="294" spans="1:41" ht="11.1" customHeight="1" x14ac:dyDescent="0.25">
      <c r="A294" s="316" t="s">
        <v>684</v>
      </c>
      <c r="B294" s="316"/>
      <c r="C294" s="316"/>
      <c r="M294" s="316" t="s">
        <v>242</v>
      </c>
      <c r="N294" s="316"/>
      <c r="O294" s="316"/>
      <c r="P294" s="316"/>
      <c r="Q294" s="310">
        <v>4152500.13</v>
      </c>
      <c r="R294" s="310"/>
      <c r="T294" s="317">
        <v>0</v>
      </c>
      <c r="U294" s="317"/>
      <c r="V294" s="317"/>
      <c r="Y294" s="317">
        <v>0</v>
      </c>
      <c r="Z294" s="317"/>
      <c r="AA294" s="317"/>
      <c r="AB294" s="317"/>
      <c r="AC294" s="317"/>
      <c r="AD294" s="317"/>
      <c r="AF294" s="310">
        <v>4152500.13</v>
      </c>
      <c r="AG294" s="310"/>
      <c r="AH294" s="310"/>
      <c r="AI294" s="310"/>
      <c r="AJ294" s="310"/>
      <c r="AK294" s="310"/>
      <c r="AL294" s="310"/>
      <c r="AO294" s="67">
        <f>AF556</f>
        <v>-6716472.9500000002</v>
      </c>
    </row>
    <row r="295" spans="1:41" ht="11.1" customHeight="1" x14ac:dyDescent="0.25">
      <c r="A295" s="316" t="s">
        <v>685</v>
      </c>
      <c r="B295" s="316"/>
      <c r="C295" s="316"/>
      <c r="M295" s="316" t="s">
        <v>246</v>
      </c>
      <c r="N295" s="316"/>
      <c r="O295" s="316"/>
      <c r="P295" s="316"/>
      <c r="Q295" s="310">
        <v>8628144.9800000004</v>
      </c>
      <c r="R295" s="310"/>
      <c r="T295" s="317">
        <v>0</v>
      </c>
      <c r="U295" s="317"/>
      <c r="V295" s="317"/>
      <c r="Y295" s="317">
        <v>0</v>
      </c>
      <c r="Z295" s="317"/>
      <c r="AA295" s="317"/>
      <c r="AB295" s="317"/>
      <c r="AC295" s="317"/>
      <c r="AD295" s="317"/>
      <c r="AF295" s="310">
        <v>8628144.9800000004</v>
      </c>
      <c r="AG295" s="310"/>
      <c r="AH295" s="310"/>
      <c r="AI295" s="310"/>
      <c r="AJ295" s="310"/>
      <c r="AK295" s="310"/>
      <c r="AL295" s="310"/>
      <c r="AO295" s="67">
        <f>SUM(AO291:AO294)</f>
        <v>-97000971.749999985</v>
      </c>
    </row>
    <row r="296" spans="1:41" ht="11.1" customHeight="1" x14ac:dyDescent="0.25">
      <c r="A296" s="316" t="s">
        <v>686</v>
      </c>
      <c r="B296" s="316"/>
      <c r="C296" s="316"/>
      <c r="M296" s="316" t="s">
        <v>279</v>
      </c>
      <c r="N296" s="316"/>
      <c r="O296" s="316"/>
      <c r="P296" s="316"/>
      <c r="Q296" s="310">
        <v>6874951.6200000001</v>
      </c>
      <c r="R296" s="310"/>
      <c r="T296" s="317">
        <v>0</v>
      </c>
      <c r="U296" s="317"/>
      <c r="V296" s="317"/>
      <c r="Y296" s="317">
        <v>0</v>
      </c>
      <c r="Z296" s="317"/>
      <c r="AA296" s="317"/>
      <c r="AB296" s="317"/>
      <c r="AC296" s="317"/>
      <c r="AD296" s="317"/>
      <c r="AF296" s="310">
        <v>6874951.6200000001</v>
      </c>
      <c r="AG296" s="310"/>
      <c r="AH296" s="310"/>
      <c r="AI296" s="310"/>
      <c r="AJ296" s="310"/>
      <c r="AK296" s="310"/>
      <c r="AL296" s="310"/>
    </row>
    <row r="297" spans="1:41" ht="11.1" customHeight="1" x14ac:dyDescent="0.25">
      <c r="A297" s="316" t="s">
        <v>687</v>
      </c>
      <c r="B297" s="316"/>
      <c r="C297" s="316"/>
      <c r="M297" s="316" t="s">
        <v>688</v>
      </c>
      <c r="N297" s="316"/>
      <c r="O297" s="316"/>
      <c r="P297" s="316"/>
      <c r="Q297" s="310">
        <v>6527492.0899999999</v>
      </c>
      <c r="R297" s="310"/>
      <c r="T297" s="317">
        <v>0</v>
      </c>
      <c r="U297" s="317"/>
      <c r="V297" s="317"/>
      <c r="Y297" s="317">
        <v>0</v>
      </c>
      <c r="Z297" s="317"/>
      <c r="AA297" s="317"/>
      <c r="AB297" s="317"/>
      <c r="AC297" s="317"/>
      <c r="AD297" s="317"/>
      <c r="AF297" s="310">
        <v>6527492.0899999999</v>
      </c>
      <c r="AG297" s="310"/>
      <c r="AH297" s="310"/>
      <c r="AI297" s="310"/>
      <c r="AJ297" s="310"/>
      <c r="AK297" s="310"/>
      <c r="AL297" s="310"/>
    </row>
    <row r="298" spans="1:41" ht="11.1" customHeight="1" x14ac:dyDescent="0.25">
      <c r="A298" s="316" t="s">
        <v>1696</v>
      </c>
      <c r="B298" s="316"/>
      <c r="C298" s="316"/>
      <c r="M298" s="316" t="s">
        <v>1455</v>
      </c>
      <c r="N298" s="316"/>
      <c r="O298" s="316"/>
      <c r="P298" s="316"/>
      <c r="Q298" s="310">
        <v>0</v>
      </c>
      <c r="R298" s="310"/>
      <c r="T298" s="317">
        <v>8074197.4299999997</v>
      </c>
      <c r="U298" s="317"/>
      <c r="V298" s="317"/>
      <c r="Y298" s="317">
        <v>0</v>
      </c>
      <c r="Z298" s="317"/>
      <c r="AA298" s="317"/>
      <c r="AB298" s="317"/>
      <c r="AC298" s="317"/>
      <c r="AD298" s="317"/>
      <c r="AF298" s="310">
        <v>8074197.4299999997</v>
      </c>
      <c r="AG298" s="310"/>
      <c r="AH298" s="310"/>
      <c r="AI298" s="310"/>
      <c r="AJ298" s="310"/>
      <c r="AK298" s="310"/>
      <c r="AL298" s="310"/>
    </row>
    <row r="299" spans="1:41" ht="11.1" customHeight="1" x14ac:dyDescent="0.25">
      <c r="A299" s="313" t="s">
        <v>689</v>
      </c>
      <c r="B299" s="313"/>
      <c r="C299" s="313"/>
      <c r="H299" s="313" t="s">
        <v>164</v>
      </c>
      <c r="I299" s="313"/>
      <c r="J299" s="313"/>
      <c r="K299" s="313"/>
      <c r="L299" s="313"/>
      <c r="M299" s="313"/>
      <c r="N299" s="313"/>
      <c r="O299" s="313"/>
      <c r="P299" s="313"/>
      <c r="Q299" s="314">
        <v>-120763275.3</v>
      </c>
      <c r="R299" s="314"/>
      <c r="T299" s="315">
        <v>159550676.16999999</v>
      </c>
      <c r="U299" s="315"/>
      <c r="V299" s="315"/>
      <c r="Y299" s="315">
        <v>119350436.08</v>
      </c>
      <c r="Z299" s="315"/>
      <c r="AA299" s="315"/>
      <c r="AB299" s="315"/>
      <c r="AC299" s="315"/>
      <c r="AD299" s="315"/>
      <c r="AF299" s="314">
        <v>-80563035.209999993</v>
      </c>
      <c r="AG299" s="314"/>
      <c r="AH299" s="314"/>
      <c r="AI299" s="314"/>
      <c r="AJ299" s="314"/>
      <c r="AK299" s="314"/>
      <c r="AL299" s="314"/>
    </row>
    <row r="300" spans="1:41" ht="11.1" customHeight="1" x14ac:dyDescent="0.25">
      <c r="A300" s="313" t="s">
        <v>690</v>
      </c>
      <c r="B300" s="313"/>
      <c r="C300" s="313"/>
      <c r="I300" s="313" t="s">
        <v>165</v>
      </c>
      <c r="J300" s="313"/>
      <c r="K300" s="313"/>
      <c r="L300" s="313"/>
      <c r="M300" s="313"/>
      <c r="N300" s="313"/>
      <c r="O300" s="313"/>
      <c r="P300" s="313"/>
      <c r="Q300" s="314">
        <v>-120763275.3</v>
      </c>
      <c r="R300" s="314"/>
      <c r="T300" s="315">
        <v>159550676.16999999</v>
      </c>
      <c r="U300" s="315"/>
      <c r="V300" s="315"/>
      <c r="Y300" s="315">
        <v>119350436.08</v>
      </c>
      <c r="Z300" s="315"/>
      <c r="AA300" s="315"/>
      <c r="AB300" s="315"/>
      <c r="AC300" s="315"/>
      <c r="AD300" s="315"/>
      <c r="AF300" s="314">
        <v>-80563035.209999993</v>
      </c>
      <c r="AG300" s="314"/>
      <c r="AH300" s="314"/>
      <c r="AI300" s="314"/>
      <c r="AJ300" s="314"/>
      <c r="AK300" s="314"/>
      <c r="AL300" s="314"/>
    </row>
    <row r="301" spans="1:41" ht="11.1" customHeight="1" x14ac:dyDescent="0.25">
      <c r="A301" s="316" t="s">
        <v>691</v>
      </c>
      <c r="B301" s="316"/>
      <c r="C301" s="316"/>
      <c r="M301" s="316" t="s">
        <v>165</v>
      </c>
      <c r="N301" s="316"/>
      <c r="O301" s="316"/>
      <c r="P301" s="316"/>
      <c r="Q301" s="310">
        <v>-137578967.84999999</v>
      </c>
      <c r="R301" s="310"/>
      <c r="T301" s="317">
        <v>61699831.039999999</v>
      </c>
      <c r="U301" s="317"/>
      <c r="V301" s="317"/>
      <c r="Y301" s="317">
        <v>62000000</v>
      </c>
      <c r="Z301" s="317"/>
      <c r="AA301" s="317"/>
      <c r="AB301" s="317"/>
      <c r="AC301" s="317"/>
      <c r="AD301" s="317"/>
      <c r="AF301" s="310">
        <v>-137879136.81</v>
      </c>
      <c r="AG301" s="310"/>
      <c r="AH301" s="310"/>
      <c r="AI301" s="310"/>
      <c r="AJ301" s="310"/>
      <c r="AK301" s="310"/>
      <c r="AL301" s="310"/>
    </row>
    <row r="302" spans="1:41" ht="11.1" customHeight="1" x14ac:dyDescent="0.25">
      <c r="A302" s="316" t="s">
        <v>692</v>
      </c>
      <c r="B302" s="316"/>
      <c r="C302" s="316"/>
      <c r="M302" s="316" t="s">
        <v>166</v>
      </c>
      <c r="N302" s="316"/>
      <c r="O302" s="316"/>
      <c r="P302" s="316"/>
      <c r="Q302" s="310">
        <v>-25417030.699999999</v>
      </c>
      <c r="R302" s="310"/>
      <c r="T302" s="317">
        <v>0</v>
      </c>
      <c r="U302" s="317"/>
      <c r="V302" s="317"/>
      <c r="Y302" s="317">
        <v>0</v>
      </c>
      <c r="Z302" s="317"/>
      <c r="AA302" s="317"/>
      <c r="AB302" s="317"/>
      <c r="AC302" s="317"/>
      <c r="AD302" s="317"/>
      <c r="AF302" s="310">
        <v>-25417030.699999999</v>
      </c>
      <c r="AG302" s="310"/>
      <c r="AH302" s="310"/>
      <c r="AI302" s="310"/>
      <c r="AJ302" s="310"/>
      <c r="AK302" s="310"/>
      <c r="AL302" s="310"/>
    </row>
    <row r="303" spans="1:41" ht="11.1" customHeight="1" x14ac:dyDescent="0.25">
      <c r="A303" s="316" t="s">
        <v>693</v>
      </c>
      <c r="B303" s="316"/>
      <c r="C303" s="316"/>
      <c r="M303" s="316" t="s">
        <v>167</v>
      </c>
      <c r="N303" s="316"/>
      <c r="O303" s="316"/>
      <c r="P303" s="316"/>
      <c r="Q303" s="310">
        <v>-10001480.25</v>
      </c>
      <c r="R303" s="310"/>
      <c r="T303" s="317">
        <v>37224986.649999999</v>
      </c>
      <c r="U303" s="317"/>
      <c r="V303" s="317"/>
      <c r="Y303" s="317">
        <v>7403767.9000000004</v>
      </c>
      <c r="Z303" s="317"/>
      <c r="AA303" s="317"/>
      <c r="AB303" s="317"/>
      <c r="AC303" s="317"/>
      <c r="AD303" s="317"/>
      <c r="AF303" s="310">
        <v>19819738.5</v>
      </c>
      <c r="AG303" s="310"/>
      <c r="AH303" s="310"/>
      <c r="AI303" s="310"/>
      <c r="AJ303" s="310"/>
      <c r="AK303" s="310"/>
      <c r="AL303" s="310"/>
    </row>
    <row r="304" spans="1:41" ht="11.1" customHeight="1" x14ac:dyDescent="0.25">
      <c r="A304" s="316" t="s">
        <v>694</v>
      </c>
      <c r="B304" s="316"/>
      <c r="C304" s="316"/>
      <c r="M304" s="316" t="s">
        <v>168</v>
      </c>
      <c r="N304" s="316"/>
      <c r="O304" s="316"/>
      <c r="P304" s="316"/>
      <c r="Q304" s="310">
        <v>37446850.600000001</v>
      </c>
      <c r="R304" s="310"/>
      <c r="T304" s="317">
        <v>53373451.020000003</v>
      </c>
      <c r="U304" s="317"/>
      <c r="V304" s="317"/>
      <c r="Y304" s="317">
        <v>43419176.090000004</v>
      </c>
      <c r="Z304" s="317"/>
      <c r="AA304" s="317"/>
      <c r="AB304" s="317"/>
      <c r="AC304" s="317"/>
      <c r="AD304" s="317"/>
      <c r="AF304" s="310">
        <v>47401125.530000001</v>
      </c>
      <c r="AG304" s="310"/>
      <c r="AH304" s="310"/>
      <c r="AI304" s="310"/>
      <c r="AJ304" s="310"/>
      <c r="AK304" s="310"/>
      <c r="AL304" s="310"/>
    </row>
    <row r="305" spans="1:41" ht="11.1" customHeight="1" x14ac:dyDescent="0.25">
      <c r="A305" s="316" t="s">
        <v>695</v>
      </c>
      <c r="B305" s="316"/>
      <c r="C305" s="316"/>
      <c r="M305" s="316" t="s">
        <v>169</v>
      </c>
      <c r="N305" s="316"/>
      <c r="O305" s="316"/>
      <c r="P305" s="316"/>
      <c r="Q305" s="310">
        <v>14787352.9</v>
      </c>
      <c r="R305" s="310"/>
      <c r="T305" s="317">
        <v>7252407.46</v>
      </c>
      <c r="U305" s="317"/>
      <c r="V305" s="317"/>
      <c r="Y305" s="317">
        <v>6527492.0899999999</v>
      </c>
      <c r="Z305" s="317"/>
      <c r="AA305" s="317"/>
      <c r="AB305" s="317"/>
      <c r="AC305" s="317"/>
      <c r="AD305" s="317"/>
      <c r="AF305" s="310">
        <v>15512268.27</v>
      </c>
      <c r="AG305" s="310"/>
      <c r="AH305" s="310"/>
      <c r="AI305" s="310"/>
      <c r="AJ305" s="310"/>
      <c r="AK305" s="310"/>
      <c r="AL305" s="310"/>
    </row>
    <row r="306" spans="1:41" s="80" customFormat="1" ht="11.1" customHeight="1" x14ac:dyDescent="0.25">
      <c r="A306" s="329" t="s">
        <v>696</v>
      </c>
      <c r="B306" s="329"/>
      <c r="C306" s="329"/>
      <c r="H306" s="329" t="s">
        <v>697</v>
      </c>
      <c r="I306" s="329"/>
      <c r="J306" s="329"/>
      <c r="K306" s="329"/>
      <c r="L306" s="329"/>
      <c r="M306" s="329"/>
      <c r="N306" s="329"/>
      <c r="O306" s="329"/>
      <c r="P306" s="329"/>
      <c r="Q306" s="330">
        <v>0</v>
      </c>
      <c r="R306" s="330"/>
      <c r="T306" s="331">
        <v>74797323.180000007</v>
      </c>
      <c r="U306" s="331"/>
      <c r="V306" s="331"/>
      <c r="Y306" s="331">
        <v>102077470.97</v>
      </c>
      <c r="Z306" s="331"/>
      <c r="AA306" s="331"/>
      <c r="AB306" s="331"/>
      <c r="AC306" s="331"/>
      <c r="AD306" s="331"/>
      <c r="AF306" s="330">
        <v>-27280147.789999999</v>
      </c>
      <c r="AG306" s="330"/>
      <c r="AH306" s="330"/>
      <c r="AI306" s="330"/>
      <c r="AJ306" s="330"/>
      <c r="AK306" s="330"/>
      <c r="AL306" s="330"/>
      <c r="AO306" s="81">
        <f>AF306</f>
        <v>-27280147.789999999</v>
      </c>
    </row>
    <row r="307" spans="1:41" ht="11.1" customHeight="1" x14ac:dyDescent="0.25">
      <c r="A307" s="313" t="s">
        <v>698</v>
      </c>
      <c r="B307" s="313"/>
      <c r="C307" s="313"/>
      <c r="H307" s="313" t="s">
        <v>699</v>
      </c>
      <c r="I307" s="313"/>
      <c r="J307" s="313"/>
      <c r="K307" s="313"/>
      <c r="L307" s="313"/>
      <c r="M307" s="313"/>
      <c r="N307" s="313"/>
      <c r="O307" s="313"/>
      <c r="P307" s="313"/>
      <c r="Q307" s="314">
        <v>0</v>
      </c>
      <c r="R307" s="314"/>
      <c r="T307" s="315">
        <v>4441134.95</v>
      </c>
      <c r="U307" s="315"/>
      <c r="V307" s="315"/>
      <c r="Y307" s="315">
        <v>648183.63</v>
      </c>
      <c r="Z307" s="315"/>
      <c r="AA307" s="315"/>
      <c r="AB307" s="315"/>
      <c r="AC307" s="315"/>
      <c r="AD307" s="315"/>
      <c r="AF307" s="314">
        <v>3792951.32</v>
      </c>
      <c r="AG307" s="314"/>
      <c r="AH307" s="314"/>
      <c r="AI307" s="314"/>
      <c r="AJ307" s="314"/>
      <c r="AK307" s="314"/>
      <c r="AL307" s="314"/>
      <c r="AO307" s="67">
        <f>AF556</f>
        <v>-6716472.9500000002</v>
      </c>
    </row>
    <row r="308" spans="1:41" ht="11.1" customHeight="1" x14ac:dyDescent="0.25">
      <c r="A308" s="313" t="s">
        <v>700</v>
      </c>
      <c r="B308" s="313"/>
      <c r="C308" s="313"/>
      <c r="H308" s="313" t="s">
        <v>172</v>
      </c>
      <c r="I308" s="313"/>
      <c r="J308" s="313"/>
      <c r="K308" s="313"/>
      <c r="L308" s="313"/>
      <c r="M308" s="313"/>
      <c r="N308" s="313"/>
      <c r="O308" s="313"/>
      <c r="P308" s="313"/>
      <c r="Q308" s="314">
        <v>0</v>
      </c>
      <c r="R308" s="314"/>
      <c r="T308" s="315">
        <v>4441134.6900000004</v>
      </c>
      <c r="U308" s="315"/>
      <c r="V308" s="315"/>
      <c r="Y308" s="315">
        <v>607684.35</v>
      </c>
      <c r="Z308" s="315"/>
      <c r="AA308" s="315"/>
      <c r="AB308" s="315"/>
      <c r="AC308" s="315"/>
      <c r="AD308" s="315"/>
      <c r="AF308" s="314">
        <v>3833450.34</v>
      </c>
      <c r="AG308" s="314"/>
      <c r="AH308" s="314"/>
      <c r="AI308" s="314"/>
      <c r="AJ308" s="314"/>
      <c r="AK308" s="314"/>
      <c r="AL308" s="314"/>
      <c r="AO308" s="67">
        <f>SUM(AO306:AO307)</f>
        <v>-33996620.740000002</v>
      </c>
    </row>
    <row r="309" spans="1:41" ht="11.1" customHeight="1" x14ac:dyDescent="0.25">
      <c r="A309" s="313" t="s">
        <v>701</v>
      </c>
      <c r="B309" s="313"/>
      <c r="C309" s="313"/>
      <c r="I309" s="313" t="s">
        <v>112</v>
      </c>
      <c r="J309" s="313"/>
      <c r="K309" s="313"/>
      <c r="L309" s="313"/>
      <c r="M309" s="313"/>
      <c r="N309" s="313"/>
      <c r="O309" s="313"/>
      <c r="P309" s="313"/>
      <c r="Q309" s="314">
        <v>0</v>
      </c>
      <c r="R309" s="314"/>
      <c r="T309" s="315">
        <v>4441134.6900000004</v>
      </c>
      <c r="U309" s="315"/>
      <c r="V309" s="315"/>
      <c r="Y309" s="315">
        <v>607684.35</v>
      </c>
      <c r="Z309" s="315"/>
      <c r="AA309" s="315"/>
      <c r="AB309" s="315"/>
      <c r="AC309" s="315"/>
      <c r="AD309" s="315"/>
      <c r="AF309" s="314">
        <v>3833450.34</v>
      </c>
      <c r="AG309" s="314"/>
      <c r="AH309" s="314"/>
      <c r="AI309" s="314"/>
      <c r="AJ309" s="314"/>
      <c r="AK309" s="314"/>
      <c r="AL309" s="314"/>
    </row>
    <row r="310" spans="1:41" ht="11.1" customHeight="1" x14ac:dyDescent="0.25">
      <c r="A310" s="313" t="s">
        <v>702</v>
      </c>
      <c r="B310" s="313"/>
      <c r="C310" s="313"/>
      <c r="J310" s="313" t="s">
        <v>703</v>
      </c>
      <c r="K310" s="313"/>
      <c r="L310" s="313"/>
      <c r="M310" s="313"/>
      <c r="N310" s="313"/>
      <c r="O310" s="313"/>
      <c r="P310" s="313"/>
      <c r="Q310" s="314">
        <v>0</v>
      </c>
      <c r="R310" s="314"/>
      <c r="T310" s="315">
        <v>872801.65</v>
      </c>
      <c r="U310" s="315"/>
      <c r="V310" s="315"/>
      <c r="Y310" s="315">
        <v>253485.26</v>
      </c>
      <c r="Z310" s="315"/>
      <c r="AA310" s="315"/>
      <c r="AB310" s="315"/>
      <c r="AC310" s="315"/>
      <c r="AD310" s="315"/>
      <c r="AF310" s="314">
        <v>619316.39</v>
      </c>
      <c r="AG310" s="314"/>
      <c r="AH310" s="314"/>
      <c r="AI310" s="314"/>
      <c r="AJ310" s="314"/>
      <c r="AK310" s="314"/>
      <c r="AL310" s="314"/>
      <c r="AO310" s="71">
        <f>AO308*0.05</f>
        <v>-1699831.0370000002</v>
      </c>
    </row>
    <row r="311" spans="1:41" ht="11.1" customHeight="1" x14ac:dyDescent="0.25">
      <c r="A311" s="313" t="s">
        <v>1697</v>
      </c>
      <c r="B311" s="313"/>
      <c r="C311" s="313"/>
      <c r="K311" s="313" t="s">
        <v>1128</v>
      </c>
      <c r="L311" s="313"/>
      <c r="M311" s="313"/>
      <c r="N311" s="313"/>
      <c r="O311" s="313"/>
      <c r="P311" s="313"/>
      <c r="Q311" s="314">
        <v>0</v>
      </c>
      <c r="R311" s="314"/>
      <c r="T311" s="315">
        <v>585102.82999999996</v>
      </c>
      <c r="U311" s="315"/>
      <c r="V311" s="315"/>
      <c r="Y311" s="315">
        <v>173775.1</v>
      </c>
      <c r="Z311" s="315"/>
      <c r="AA311" s="315"/>
      <c r="AB311" s="315"/>
      <c r="AC311" s="315"/>
      <c r="AD311" s="315"/>
      <c r="AF311" s="314">
        <v>411327.73</v>
      </c>
      <c r="AG311" s="314"/>
      <c r="AH311" s="314"/>
      <c r="AI311" s="314"/>
      <c r="AJ311" s="314"/>
      <c r="AK311" s="314"/>
      <c r="AL311" s="314"/>
    </row>
    <row r="312" spans="1:41" ht="11.1" customHeight="1" x14ac:dyDescent="0.25">
      <c r="A312" s="313" t="s">
        <v>1698</v>
      </c>
      <c r="B312" s="313"/>
      <c r="C312" s="313"/>
      <c r="L312" s="313" t="s">
        <v>1130</v>
      </c>
      <c r="M312" s="313"/>
      <c r="N312" s="313"/>
      <c r="O312" s="313"/>
      <c r="P312" s="313"/>
      <c r="Q312" s="314">
        <v>0</v>
      </c>
      <c r="R312" s="314"/>
      <c r="T312" s="315">
        <v>262215</v>
      </c>
      <c r="U312" s="315"/>
      <c r="V312" s="315"/>
      <c r="Y312" s="315">
        <v>164964.51</v>
      </c>
      <c r="Z312" s="315"/>
      <c r="AA312" s="315"/>
      <c r="AB312" s="315"/>
      <c r="AC312" s="315"/>
      <c r="AD312" s="315"/>
      <c r="AF312" s="314">
        <v>97250.49</v>
      </c>
      <c r="AG312" s="314"/>
      <c r="AH312" s="314"/>
      <c r="AI312" s="314"/>
      <c r="AJ312" s="314"/>
      <c r="AK312" s="314"/>
      <c r="AL312" s="314"/>
      <c r="AO312" s="72">
        <f>AO308-AO310</f>
        <v>-32296789.703000002</v>
      </c>
    </row>
    <row r="313" spans="1:41" ht="11.1" customHeight="1" x14ac:dyDescent="0.25">
      <c r="A313" s="316" t="s">
        <v>1699</v>
      </c>
      <c r="B313" s="316"/>
      <c r="C313" s="316"/>
      <c r="M313" s="316" t="s">
        <v>1132</v>
      </c>
      <c r="N313" s="316"/>
      <c r="O313" s="316"/>
      <c r="P313" s="316"/>
      <c r="Q313" s="310">
        <v>0</v>
      </c>
      <c r="R313" s="310"/>
      <c r="T313" s="317">
        <v>168800.72</v>
      </c>
      <c r="U313" s="317"/>
      <c r="V313" s="317"/>
      <c r="Y313" s="317">
        <v>132150.88</v>
      </c>
      <c r="Z313" s="317"/>
      <c r="AA313" s="317"/>
      <c r="AB313" s="317"/>
      <c r="AC313" s="317"/>
      <c r="AD313" s="317"/>
      <c r="AF313" s="310">
        <v>36649.839999999997</v>
      </c>
      <c r="AG313" s="310"/>
      <c r="AH313" s="310"/>
      <c r="AI313" s="310"/>
      <c r="AJ313" s="310"/>
      <c r="AK313" s="310"/>
      <c r="AL313" s="310"/>
    </row>
    <row r="314" spans="1:41" ht="11.1" customHeight="1" x14ac:dyDescent="0.25">
      <c r="A314" s="316" t="s">
        <v>1700</v>
      </c>
      <c r="B314" s="316"/>
      <c r="C314" s="316"/>
      <c r="M314" s="316" t="s">
        <v>1134</v>
      </c>
      <c r="N314" s="316"/>
      <c r="O314" s="316"/>
      <c r="P314" s="316"/>
      <c r="Q314" s="310">
        <v>0</v>
      </c>
      <c r="R314" s="310"/>
      <c r="T314" s="317">
        <v>39113.379999999997</v>
      </c>
      <c r="U314" s="317"/>
      <c r="V314" s="317"/>
      <c r="Y314" s="317">
        <v>10802.59</v>
      </c>
      <c r="Z314" s="317"/>
      <c r="AA314" s="317"/>
      <c r="AB314" s="317"/>
      <c r="AC314" s="317"/>
      <c r="AD314" s="317"/>
      <c r="AF314" s="310">
        <v>28310.79</v>
      </c>
      <c r="AG314" s="310"/>
      <c r="AH314" s="310"/>
      <c r="AI314" s="310"/>
      <c r="AJ314" s="310"/>
      <c r="AK314" s="310"/>
      <c r="AL314" s="310"/>
      <c r="AO314" s="72">
        <f>AO312*0.25</f>
        <v>-8074197.4257500004</v>
      </c>
    </row>
    <row r="315" spans="1:41" ht="11.1" customHeight="1" x14ac:dyDescent="0.25">
      <c r="A315" s="316" t="s">
        <v>1701</v>
      </c>
      <c r="B315" s="316"/>
      <c r="C315" s="316"/>
      <c r="M315" s="316" t="s">
        <v>153</v>
      </c>
      <c r="N315" s="316"/>
      <c r="O315" s="316"/>
      <c r="P315" s="316"/>
      <c r="Q315" s="310">
        <v>0</v>
      </c>
      <c r="R315" s="310"/>
      <c r="T315" s="317">
        <v>24783.97</v>
      </c>
      <c r="U315" s="317"/>
      <c r="V315" s="317"/>
      <c r="Y315" s="317">
        <v>9433.31</v>
      </c>
      <c r="Z315" s="317"/>
      <c r="AA315" s="317"/>
      <c r="AB315" s="317"/>
      <c r="AC315" s="317"/>
      <c r="AD315" s="317"/>
      <c r="AF315" s="310">
        <v>15350.66</v>
      </c>
      <c r="AG315" s="310"/>
      <c r="AH315" s="310"/>
      <c r="AI315" s="310"/>
      <c r="AJ315" s="310"/>
      <c r="AK315" s="310"/>
      <c r="AL315" s="310"/>
      <c r="AO315" s="72">
        <f>AO312*0.25</f>
        <v>-8074197.4257500004</v>
      </c>
    </row>
    <row r="316" spans="1:41" ht="11.1" customHeight="1" x14ac:dyDescent="0.25">
      <c r="A316" s="316" t="s">
        <v>1702</v>
      </c>
      <c r="B316" s="316"/>
      <c r="C316" s="316"/>
      <c r="M316" s="316" t="s">
        <v>151</v>
      </c>
      <c r="N316" s="316"/>
      <c r="O316" s="316"/>
      <c r="P316" s="316"/>
      <c r="Q316" s="310">
        <v>0</v>
      </c>
      <c r="R316" s="310"/>
      <c r="T316" s="317">
        <v>22137.7</v>
      </c>
      <c r="U316" s="317"/>
      <c r="V316" s="317"/>
      <c r="Y316" s="317">
        <v>9433.2999999999993</v>
      </c>
      <c r="Z316" s="317"/>
      <c r="AA316" s="317"/>
      <c r="AB316" s="317"/>
      <c r="AC316" s="317"/>
      <c r="AD316" s="317"/>
      <c r="AF316" s="310">
        <v>12704.4</v>
      </c>
      <c r="AG316" s="310"/>
      <c r="AH316" s="310"/>
      <c r="AI316" s="310"/>
      <c r="AJ316" s="310"/>
      <c r="AK316" s="310"/>
      <c r="AL316" s="310"/>
    </row>
    <row r="317" spans="1:41" ht="11.1" customHeight="1" x14ac:dyDescent="0.25">
      <c r="A317" s="316" t="s">
        <v>1703</v>
      </c>
      <c r="B317" s="316"/>
      <c r="C317" s="316"/>
      <c r="M317" s="316" t="s">
        <v>1138</v>
      </c>
      <c r="N317" s="316"/>
      <c r="O317" s="316"/>
      <c r="P317" s="316"/>
      <c r="Q317" s="310">
        <v>0</v>
      </c>
      <c r="R317" s="310"/>
      <c r="T317" s="317">
        <v>7379.23</v>
      </c>
      <c r="U317" s="317"/>
      <c r="V317" s="317"/>
      <c r="Y317" s="317">
        <v>3144.43</v>
      </c>
      <c r="Z317" s="317"/>
      <c r="AA317" s="317"/>
      <c r="AB317" s="317"/>
      <c r="AC317" s="317"/>
      <c r="AD317" s="317"/>
      <c r="AF317" s="310">
        <v>4234.8</v>
      </c>
      <c r="AG317" s="310"/>
      <c r="AH317" s="310"/>
      <c r="AI317" s="310"/>
      <c r="AJ317" s="310"/>
      <c r="AK317" s="310"/>
      <c r="AL317" s="310"/>
    </row>
    <row r="318" spans="1:41" ht="11.1" customHeight="1" x14ac:dyDescent="0.25">
      <c r="A318" s="313" t="s">
        <v>1704</v>
      </c>
      <c r="B318" s="313"/>
      <c r="C318" s="313"/>
      <c r="L318" s="313" t="s">
        <v>1140</v>
      </c>
      <c r="M318" s="313"/>
      <c r="N318" s="313"/>
      <c r="O318" s="313"/>
      <c r="P318" s="313"/>
      <c r="Q318" s="314">
        <v>0</v>
      </c>
      <c r="R318" s="314"/>
      <c r="T318" s="315">
        <v>86537.87</v>
      </c>
      <c r="U318" s="315"/>
      <c r="V318" s="315"/>
      <c r="Y318" s="315">
        <v>0</v>
      </c>
      <c r="Z318" s="315"/>
      <c r="AA318" s="315"/>
      <c r="AB318" s="315"/>
      <c r="AC318" s="315"/>
      <c r="AD318" s="315"/>
      <c r="AF318" s="314">
        <v>86537.87</v>
      </c>
      <c r="AG318" s="314"/>
      <c r="AH318" s="314"/>
      <c r="AI318" s="314"/>
      <c r="AJ318" s="314"/>
      <c r="AK318" s="314"/>
      <c r="AL318" s="314"/>
    </row>
    <row r="319" spans="1:41" ht="11.1" customHeight="1" x14ac:dyDescent="0.25">
      <c r="A319" s="316" t="s">
        <v>1705</v>
      </c>
      <c r="B319" s="316"/>
      <c r="C319" s="316"/>
      <c r="M319" s="316" t="s">
        <v>1132</v>
      </c>
      <c r="N319" s="316"/>
      <c r="O319" s="316"/>
      <c r="P319" s="316"/>
      <c r="Q319" s="310">
        <v>0</v>
      </c>
      <c r="R319" s="310"/>
      <c r="T319" s="317">
        <v>22619.11</v>
      </c>
      <c r="U319" s="317"/>
      <c r="V319" s="317"/>
      <c r="Y319" s="317">
        <v>0</v>
      </c>
      <c r="Z319" s="317"/>
      <c r="AA319" s="317"/>
      <c r="AB319" s="317"/>
      <c r="AC319" s="317"/>
      <c r="AD319" s="317"/>
      <c r="AF319" s="310">
        <v>22619.11</v>
      </c>
      <c r="AG319" s="310"/>
      <c r="AH319" s="310"/>
      <c r="AI319" s="310"/>
      <c r="AJ319" s="310"/>
      <c r="AK319" s="310"/>
      <c r="AL319" s="310"/>
    </row>
    <row r="320" spans="1:41" ht="11.1" customHeight="1" x14ac:dyDescent="0.25">
      <c r="A320" s="316" t="s">
        <v>1706</v>
      </c>
      <c r="B320" s="316"/>
      <c r="C320" s="316"/>
      <c r="M320" s="316" t="s">
        <v>1134</v>
      </c>
      <c r="N320" s="316"/>
      <c r="O320" s="316"/>
      <c r="P320" s="316"/>
      <c r="Q320" s="310">
        <v>0</v>
      </c>
      <c r="R320" s="310"/>
      <c r="T320" s="317">
        <v>2049.81</v>
      </c>
      <c r="U320" s="317"/>
      <c r="V320" s="317"/>
      <c r="Y320" s="317">
        <v>0</v>
      </c>
      <c r="Z320" s="317"/>
      <c r="AA320" s="317"/>
      <c r="AB320" s="317"/>
      <c r="AC320" s="317"/>
      <c r="AD320" s="317"/>
      <c r="AF320" s="310">
        <v>2049.81</v>
      </c>
      <c r="AG320" s="310"/>
      <c r="AH320" s="310"/>
      <c r="AI320" s="310"/>
      <c r="AJ320" s="310"/>
      <c r="AK320" s="310"/>
      <c r="AL320" s="310"/>
    </row>
    <row r="321" spans="1:38" ht="11.1" customHeight="1" x14ac:dyDescent="0.25">
      <c r="A321" s="316" t="s">
        <v>1707</v>
      </c>
      <c r="B321" s="316"/>
      <c r="C321" s="316"/>
      <c r="M321" s="316" t="s">
        <v>153</v>
      </c>
      <c r="N321" s="316"/>
      <c r="O321" s="316"/>
      <c r="P321" s="316"/>
      <c r="Q321" s="310">
        <v>0</v>
      </c>
      <c r="R321" s="310"/>
      <c r="T321" s="317">
        <v>25718.03</v>
      </c>
      <c r="U321" s="317"/>
      <c r="V321" s="317"/>
      <c r="Y321" s="317">
        <v>0</v>
      </c>
      <c r="Z321" s="317"/>
      <c r="AA321" s="317"/>
      <c r="AB321" s="317"/>
      <c r="AC321" s="317"/>
      <c r="AD321" s="317"/>
      <c r="AF321" s="310">
        <v>25718.03</v>
      </c>
      <c r="AG321" s="310"/>
      <c r="AH321" s="310"/>
      <c r="AI321" s="310"/>
      <c r="AJ321" s="310"/>
      <c r="AK321" s="310"/>
      <c r="AL321" s="310"/>
    </row>
    <row r="322" spans="1:38" ht="11.1" customHeight="1" x14ac:dyDescent="0.25">
      <c r="A322" s="316" t="s">
        <v>1708</v>
      </c>
      <c r="B322" s="316"/>
      <c r="C322" s="316"/>
      <c r="M322" s="316" t="s">
        <v>151</v>
      </c>
      <c r="N322" s="316"/>
      <c r="O322" s="316"/>
      <c r="P322" s="316"/>
      <c r="Q322" s="310">
        <v>0</v>
      </c>
      <c r="R322" s="310"/>
      <c r="T322" s="317">
        <v>27113.19</v>
      </c>
      <c r="U322" s="317"/>
      <c r="V322" s="317"/>
      <c r="Y322" s="317">
        <v>0</v>
      </c>
      <c r="Z322" s="317"/>
      <c r="AA322" s="317"/>
      <c r="AB322" s="317"/>
      <c r="AC322" s="317"/>
      <c r="AD322" s="317"/>
      <c r="AF322" s="310">
        <v>27113.19</v>
      </c>
      <c r="AG322" s="310"/>
      <c r="AH322" s="310"/>
      <c r="AI322" s="310"/>
      <c r="AJ322" s="310"/>
      <c r="AK322" s="310"/>
      <c r="AL322" s="310"/>
    </row>
    <row r="323" spans="1:38" ht="11.1" customHeight="1" x14ac:dyDescent="0.25">
      <c r="A323" s="316" t="s">
        <v>1709</v>
      </c>
      <c r="B323" s="316"/>
      <c r="C323" s="316"/>
      <c r="M323" s="316" t="s">
        <v>1138</v>
      </c>
      <c r="N323" s="316"/>
      <c r="O323" s="316"/>
      <c r="P323" s="316"/>
      <c r="Q323" s="310">
        <v>0</v>
      </c>
      <c r="R323" s="310"/>
      <c r="T323" s="317">
        <v>9037.73</v>
      </c>
      <c r="U323" s="317"/>
      <c r="V323" s="317"/>
      <c r="Y323" s="317">
        <v>0</v>
      </c>
      <c r="Z323" s="317"/>
      <c r="AA323" s="317"/>
      <c r="AB323" s="317"/>
      <c r="AC323" s="317"/>
      <c r="AD323" s="317"/>
      <c r="AF323" s="310">
        <v>9037.73</v>
      </c>
      <c r="AG323" s="310"/>
      <c r="AH323" s="310"/>
      <c r="AI323" s="310"/>
      <c r="AJ323" s="310"/>
      <c r="AK323" s="310"/>
      <c r="AL323" s="310"/>
    </row>
    <row r="324" spans="1:38" ht="11.1" customHeight="1" x14ac:dyDescent="0.25">
      <c r="A324" s="313" t="s">
        <v>1710</v>
      </c>
      <c r="B324" s="313"/>
      <c r="C324" s="313"/>
      <c r="L324" s="313" t="s">
        <v>1147</v>
      </c>
      <c r="M324" s="313"/>
      <c r="N324" s="313"/>
      <c r="O324" s="313"/>
      <c r="P324" s="313"/>
      <c r="Q324" s="314">
        <v>0</v>
      </c>
      <c r="R324" s="314"/>
      <c r="T324" s="315">
        <v>27417.06</v>
      </c>
      <c r="U324" s="315"/>
      <c r="V324" s="315"/>
      <c r="Y324" s="315">
        <v>0</v>
      </c>
      <c r="Z324" s="315"/>
      <c r="AA324" s="315"/>
      <c r="AB324" s="315"/>
      <c r="AC324" s="315"/>
      <c r="AD324" s="315"/>
      <c r="AF324" s="314">
        <v>27417.06</v>
      </c>
      <c r="AG324" s="314"/>
      <c r="AH324" s="314"/>
      <c r="AI324" s="314"/>
      <c r="AJ324" s="314"/>
      <c r="AK324" s="314"/>
      <c r="AL324" s="314"/>
    </row>
    <row r="325" spans="1:38" ht="11.1" customHeight="1" x14ac:dyDescent="0.25">
      <c r="A325" s="316" t="s">
        <v>1711</v>
      </c>
      <c r="B325" s="316"/>
      <c r="C325" s="316"/>
      <c r="M325" s="316" t="s">
        <v>1132</v>
      </c>
      <c r="N325" s="316"/>
      <c r="O325" s="316"/>
      <c r="P325" s="316"/>
      <c r="Q325" s="310">
        <v>0</v>
      </c>
      <c r="R325" s="310"/>
      <c r="T325" s="317">
        <v>6171.25</v>
      </c>
      <c r="U325" s="317"/>
      <c r="V325" s="317"/>
      <c r="Y325" s="317">
        <v>0</v>
      </c>
      <c r="Z325" s="317"/>
      <c r="AA325" s="317"/>
      <c r="AB325" s="317"/>
      <c r="AC325" s="317"/>
      <c r="AD325" s="317"/>
      <c r="AF325" s="310">
        <v>6171.25</v>
      </c>
      <c r="AG325" s="310"/>
      <c r="AH325" s="310"/>
      <c r="AI325" s="310"/>
      <c r="AJ325" s="310"/>
      <c r="AK325" s="310"/>
      <c r="AL325" s="310"/>
    </row>
    <row r="326" spans="1:38" ht="11.1" customHeight="1" x14ac:dyDescent="0.25">
      <c r="A326" s="316" t="s">
        <v>1712</v>
      </c>
      <c r="B326" s="316"/>
      <c r="C326" s="316"/>
      <c r="M326" s="316" t="s">
        <v>1134</v>
      </c>
      <c r="N326" s="316"/>
      <c r="O326" s="316"/>
      <c r="P326" s="316"/>
      <c r="Q326" s="310">
        <v>0</v>
      </c>
      <c r="R326" s="310"/>
      <c r="T326" s="317">
        <v>4057.77</v>
      </c>
      <c r="U326" s="317"/>
      <c r="V326" s="317"/>
      <c r="Y326" s="317">
        <v>0</v>
      </c>
      <c r="Z326" s="317"/>
      <c r="AA326" s="317"/>
      <c r="AB326" s="317"/>
      <c r="AC326" s="317"/>
      <c r="AD326" s="317"/>
      <c r="AF326" s="310">
        <v>4057.77</v>
      </c>
      <c r="AG326" s="310"/>
      <c r="AH326" s="310"/>
      <c r="AI326" s="310"/>
      <c r="AJ326" s="310"/>
      <c r="AK326" s="310"/>
      <c r="AL326" s="310"/>
    </row>
    <row r="327" spans="1:38" ht="11.1" customHeight="1" x14ac:dyDescent="0.25">
      <c r="A327" s="316" t="s">
        <v>1713</v>
      </c>
      <c r="B327" s="316"/>
      <c r="C327" s="316"/>
      <c r="M327" s="316" t="s">
        <v>153</v>
      </c>
      <c r="N327" s="316"/>
      <c r="O327" s="316"/>
      <c r="P327" s="316"/>
      <c r="Q327" s="310">
        <v>0</v>
      </c>
      <c r="R327" s="310"/>
      <c r="T327" s="317">
        <v>4884.97</v>
      </c>
      <c r="U327" s="317"/>
      <c r="V327" s="317"/>
      <c r="Y327" s="317">
        <v>0</v>
      </c>
      <c r="Z327" s="317"/>
      <c r="AA327" s="317"/>
      <c r="AB327" s="317"/>
      <c r="AC327" s="317"/>
      <c r="AD327" s="317"/>
      <c r="AF327" s="310">
        <v>4884.97</v>
      </c>
      <c r="AG327" s="310"/>
      <c r="AH327" s="310"/>
      <c r="AI327" s="310"/>
      <c r="AJ327" s="310"/>
      <c r="AK327" s="310"/>
      <c r="AL327" s="310"/>
    </row>
    <row r="328" spans="1:38" ht="11.1" customHeight="1" x14ac:dyDescent="0.25">
      <c r="A328" s="316" t="s">
        <v>1714</v>
      </c>
      <c r="B328" s="316"/>
      <c r="C328" s="316"/>
      <c r="M328" s="316" t="s">
        <v>151</v>
      </c>
      <c r="N328" s="316"/>
      <c r="O328" s="316"/>
      <c r="P328" s="316"/>
      <c r="Q328" s="310">
        <v>0</v>
      </c>
      <c r="R328" s="310"/>
      <c r="T328" s="317">
        <v>6933.06</v>
      </c>
      <c r="U328" s="317"/>
      <c r="V328" s="317"/>
      <c r="Y328" s="317">
        <v>0</v>
      </c>
      <c r="Z328" s="317"/>
      <c r="AA328" s="317"/>
      <c r="AB328" s="317"/>
      <c r="AC328" s="317"/>
      <c r="AD328" s="317"/>
      <c r="AF328" s="310">
        <v>6933.06</v>
      </c>
      <c r="AG328" s="310"/>
      <c r="AH328" s="310"/>
      <c r="AI328" s="310"/>
      <c r="AJ328" s="310"/>
      <c r="AK328" s="310"/>
      <c r="AL328" s="310"/>
    </row>
    <row r="329" spans="1:38" ht="11.1" customHeight="1" x14ac:dyDescent="0.25">
      <c r="A329" s="316" t="s">
        <v>1715</v>
      </c>
      <c r="B329" s="316"/>
      <c r="C329" s="316"/>
      <c r="M329" s="316" t="s">
        <v>1138</v>
      </c>
      <c r="N329" s="316"/>
      <c r="O329" s="316"/>
      <c r="P329" s="316"/>
      <c r="Q329" s="310">
        <v>0</v>
      </c>
      <c r="R329" s="310"/>
      <c r="T329" s="317">
        <v>2311.02</v>
      </c>
      <c r="U329" s="317"/>
      <c r="V329" s="317"/>
      <c r="Y329" s="317">
        <v>0</v>
      </c>
      <c r="Z329" s="317"/>
      <c r="AA329" s="317"/>
      <c r="AB329" s="317"/>
      <c r="AC329" s="317"/>
      <c r="AD329" s="317"/>
      <c r="AF329" s="310">
        <v>2311.02</v>
      </c>
      <c r="AG329" s="310"/>
      <c r="AH329" s="310"/>
      <c r="AI329" s="310"/>
      <c r="AJ329" s="310"/>
      <c r="AK329" s="310"/>
      <c r="AL329" s="310"/>
    </row>
    <row r="330" spans="1:38" ht="11.1" customHeight="1" x14ac:dyDescent="0.25">
      <c r="A330" s="316" t="s">
        <v>1716</v>
      </c>
      <c r="B330" s="316"/>
      <c r="C330" s="316"/>
      <c r="M330" s="316" t="s">
        <v>208</v>
      </c>
      <c r="N330" s="316"/>
      <c r="O330" s="316"/>
      <c r="P330" s="316"/>
      <c r="Q330" s="310">
        <v>0</v>
      </c>
      <c r="R330" s="310"/>
      <c r="T330" s="317">
        <v>3058.99</v>
      </c>
      <c r="U330" s="317"/>
      <c r="V330" s="317"/>
      <c r="Y330" s="317">
        <v>0</v>
      </c>
      <c r="Z330" s="317"/>
      <c r="AA330" s="317"/>
      <c r="AB330" s="317"/>
      <c r="AC330" s="317"/>
      <c r="AD330" s="317"/>
      <c r="AF330" s="310">
        <v>3058.99</v>
      </c>
      <c r="AG330" s="310"/>
      <c r="AH330" s="310"/>
      <c r="AI330" s="310"/>
      <c r="AJ330" s="310"/>
      <c r="AK330" s="310"/>
      <c r="AL330" s="310"/>
    </row>
    <row r="331" spans="1:38" ht="11.1" customHeight="1" x14ac:dyDescent="0.25">
      <c r="A331" s="313" t="s">
        <v>1717</v>
      </c>
      <c r="B331" s="313"/>
      <c r="C331" s="313"/>
      <c r="L331" s="313" t="s">
        <v>1155</v>
      </c>
      <c r="M331" s="313"/>
      <c r="N331" s="313"/>
      <c r="O331" s="313"/>
      <c r="P331" s="313"/>
      <c r="Q331" s="314">
        <v>0</v>
      </c>
      <c r="R331" s="314"/>
      <c r="T331" s="315">
        <v>1600</v>
      </c>
      <c r="U331" s="315"/>
      <c r="V331" s="315"/>
      <c r="Y331" s="315">
        <v>0</v>
      </c>
      <c r="Z331" s="315"/>
      <c r="AA331" s="315"/>
      <c r="AB331" s="315"/>
      <c r="AC331" s="315"/>
      <c r="AD331" s="315"/>
      <c r="AF331" s="314">
        <v>1600</v>
      </c>
      <c r="AG331" s="314"/>
      <c r="AH331" s="314"/>
      <c r="AI331" s="314"/>
      <c r="AJ331" s="314"/>
      <c r="AK331" s="314"/>
      <c r="AL331" s="314"/>
    </row>
    <row r="332" spans="1:38" ht="11.1" customHeight="1" x14ac:dyDescent="0.25">
      <c r="A332" s="316" t="s">
        <v>1718</v>
      </c>
      <c r="B332" s="316"/>
      <c r="C332" s="316"/>
      <c r="M332" s="316" t="s">
        <v>208</v>
      </c>
      <c r="N332" s="316"/>
      <c r="O332" s="316"/>
      <c r="P332" s="316"/>
      <c r="Q332" s="310">
        <v>0</v>
      </c>
      <c r="R332" s="310"/>
      <c r="T332" s="317">
        <v>1600</v>
      </c>
      <c r="U332" s="317"/>
      <c r="V332" s="317"/>
      <c r="Y332" s="317">
        <v>0</v>
      </c>
      <c r="Z332" s="317"/>
      <c r="AA332" s="317"/>
      <c r="AB332" s="317"/>
      <c r="AC332" s="317"/>
      <c r="AD332" s="317"/>
      <c r="AF332" s="310">
        <v>1600</v>
      </c>
      <c r="AG332" s="310"/>
      <c r="AH332" s="310"/>
      <c r="AI332" s="310"/>
      <c r="AJ332" s="310"/>
      <c r="AK332" s="310"/>
      <c r="AL332" s="310"/>
    </row>
    <row r="333" spans="1:38" ht="11.1" customHeight="1" x14ac:dyDescent="0.25">
      <c r="A333" s="313" t="s">
        <v>1719</v>
      </c>
      <c r="B333" s="313"/>
      <c r="C333" s="313"/>
      <c r="L333" s="313" t="s">
        <v>1158</v>
      </c>
      <c r="M333" s="313"/>
      <c r="N333" s="313"/>
      <c r="O333" s="313"/>
      <c r="P333" s="313"/>
      <c r="Q333" s="314">
        <v>0</v>
      </c>
      <c r="R333" s="314"/>
      <c r="T333" s="315">
        <v>207332.9</v>
      </c>
      <c r="U333" s="315"/>
      <c r="V333" s="315"/>
      <c r="Y333" s="315">
        <v>8810.59</v>
      </c>
      <c r="Z333" s="315"/>
      <c r="AA333" s="315"/>
      <c r="AB333" s="315"/>
      <c r="AC333" s="315"/>
      <c r="AD333" s="315"/>
      <c r="AF333" s="314">
        <v>198522.31</v>
      </c>
      <c r="AG333" s="314"/>
      <c r="AH333" s="314"/>
      <c r="AI333" s="314"/>
      <c r="AJ333" s="314"/>
      <c r="AK333" s="314"/>
      <c r="AL333" s="314"/>
    </row>
    <row r="334" spans="1:38" ht="11.1" customHeight="1" x14ac:dyDescent="0.25">
      <c r="A334" s="316" t="s">
        <v>1720</v>
      </c>
      <c r="B334" s="316"/>
      <c r="C334" s="316"/>
      <c r="M334" s="316" t="s">
        <v>1132</v>
      </c>
      <c r="N334" s="316"/>
      <c r="O334" s="316"/>
      <c r="P334" s="316"/>
      <c r="Q334" s="310">
        <v>0</v>
      </c>
      <c r="R334" s="310"/>
      <c r="T334" s="317">
        <v>78216.649999999994</v>
      </c>
      <c r="U334" s="317"/>
      <c r="V334" s="317"/>
      <c r="Y334" s="317">
        <v>0</v>
      </c>
      <c r="Z334" s="317"/>
      <c r="AA334" s="317"/>
      <c r="AB334" s="317"/>
      <c r="AC334" s="317"/>
      <c r="AD334" s="317"/>
      <c r="AF334" s="310">
        <v>78216.649999999994</v>
      </c>
      <c r="AG334" s="310"/>
      <c r="AH334" s="310"/>
      <c r="AI334" s="310"/>
      <c r="AJ334" s="310"/>
      <c r="AK334" s="310"/>
      <c r="AL334" s="310"/>
    </row>
    <row r="335" spans="1:38" ht="11.1" customHeight="1" x14ac:dyDescent="0.25">
      <c r="A335" s="316" t="s">
        <v>1721</v>
      </c>
      <c r="B335" s="316"/>
      <c r="C335" s="316"/>
      <c r="M335" s="316" t="s">
        <v>1134</v>
      </c>
      <c r="N335" s="316"/>
      <c r="O335" s="316"/>
      <c r="P335" s="316"/>
      <c r="Q335" s="310">
        <v>0</v>
      </c>
      <c r="R335" s="310"/>
      <c r="T335" s="317">
        <v>42558.31</v>
      </c>
      <c r="U335" s="317"/>
      <c r="V335" s="317"/>
      <c r="Y335" s="317">
        <v>0</v>
      </c>
      <c r="Z335" s="317"/>
      <c r="AA335" s="317"/>
      <c r="AB335" s="317"/>
      <c r="AC335" s="317"/>
      <c r="AD335" s="317"/>
      <c r="AF335" s="310">
        <v>42558.31</v>
      </c>
      <c r="AG335" s="310"/>
      <c r="AH335" s="310"/>
      <c r="AI335" s="310"/>
      <c r="AJ335" s="310"/>
      <c r="AK335" s="310"/>
      <c r="AL335" s="310"/>
    </row>
    <row r="336" spans="1:38" ht="11.1" customHeight="1" x14ac:dyDescent="0.25">
      <c r="A336" s="316" t="s">
        <v>1722</v>
      </c>
      <c r="B336" s="316"/>
      <c r="C336" s="316"/>
      <c r="M336" s="316" t="s">
        <v>153</v>
      </c>
      <c r="N336" s="316"/>
      <c r="O336" s="316"/>
      <c r="P336" s="316"/>
      <c r="Q336" s="310">
        <v>0</v>
      </c>
      <c r="R336" s="310"/>
      <c r="T336" s="317">
        <v>28659.99</v>
      </c>
      <c r="U336" s="317"/>
      <c r="V336" s="317"/>
      <c r="Y336" s="317">
        <v>2294.61</v>
      </c>
      <c r="Z336" s="317"/>
      <c r="AA336" s="317"/>
      <c r="AB336" s="317"/>
      <c r="AC336" s="317"/>
      <c r="AD336" s="317"/>
      <c r="AF336" s="310">
        <v>26365.38</v>
      </c>
      <c r="AG336" s="310"/>
      <c r="AH336" s="310"/>
      <c r="AI336" s="310"/>
      <c r="AJ336" s="310"/>
      <c r="AK336" s="310"/>
      <c r="AL336" s="310"/>
    </row>
    <row r="337" spans="1:38" ht="11.1" customHeight="1" x14ac:dyDescent="0.25">
      <c r="A337" s="316" t="s">
        <v>1723</v>
      </c>
      <c r="B337" s="316"/>
      <c r="C337" s="316"/>
      <c r="M337" s="316" t="s">
        <v>151</v>
      </c>
      <c r="N337" s="316"/>
      <c r="O337" s="316"/>
      <c r="P337" s="316"/>
      <c r="Q337" s="310">
        <v>0</v>
      </c>
      <c r="R337" s="310"/>
      <c r="T337" s="317">
        <v>43382.02</v>
      </c>
      <c r="U337" s="317"/>
      <c r="V337" s="317"/>
      <c r="Y337" s="317">
        <v>4886.97</v>
      </c>
      <c r="Z337" s="317"/>
      <c r="AA337" s="317"/>
      <c r="AB337" s="317"/>
      <c r="AC337" s="317"/>
      <c r="AD337" s="317"/>
      <c r="AF337" s="310">
        <v>38495.050000000003</v>
      </c>
      <c r="AG337" s="310"/>
      <c r="AH337" s="310"/>
      <c r="AI337" s="310"/>
      <c r="AJ337" s="310"/>
      <c r="AK337" s="310"/>
      <c r="AL337" s="310"/>
    </row>
    <row r="338" spans="1:38" ht="11.1" customHeight="1" x14ac:dyDescent="0.25">
      <c r="A338" s="316" t="s">
        <v>1724</v>
      </c>
      <c r="B338" s="316"/>
      <c r="C338" s="316"/>
      <c r="M338" s="316" t="s">
        <v>1138</v>
      </c>
      <c r="N338" s="316"/>
      <c r="O338" s="316"/>
      <c r="P338" s="316"/>
      <c r="Q338" s="310">
        <v>0</v>
      </c>
      <c r="R338" s="310"/>
      <c r="T338" s="317">
        <v>14515.93</v>
      </c>
      <c r="U338" s="317"/>
      <c r="V338" s="317"/>
      <c r="Y338" s="317">
        <v>1629.01</v>
      </c>
      <c r="Z338" s="317"/>
      <c r="AA338" s="317"/>
      <c r="AB338" s="317"/>
      <c r="AC338" s="317"/>
      <c r="AD338" s="317"/>
      <c r="AF338" s="310">
        <v>12886.92</v>
      </c>
      <c r="AG338" s="310"/>
      <c r="AH338" s="310"/>
      <c r="AI338" s="310"/>
      <c r="AJ338" s="310"/>
      <c r="AK338" s="310"/>
      <c r="AL338" s="310"/>
    </row>
    <row r="339" spans="1:38" ht="11.1" customHeight="1" x14ac:dyDescent="0.25">
      <c r="A339" s="313" t="s">
        <v>704</v>
      </c>
      <c r="B339" s="313"/>
      <c r="C339" s="313"/>
      <c r="K339" s="313" t="s">
        <v>705</v>
      </c>
      <c r="L339" s="313"/>
      <c r="M339" s="313"/>
      <c r="N339" s="313"/>
      <c r="O339" s="313"/>
      <c r="P339" s="313"/>
      <c r="Q339" s="314">
        <v>0</v>
      </c>
      <c r="R339" s="314"/>
      <c r="T339" s="315">
        <v>231012.56</v>
      </c>
      <c r="U339" s="315"/>
      <c r="V339" s="315"/>
      <c r="Y339" s="315">
        <v>79710.16</v>
      </c>
      <c r="Z339" s="315"/>
      <c r="AA339" s="315"/>
      <c r="AB339" s="315"/>
      <c r="AC339" s="315"/>
      <c r="AD339" s="315"/>
      <c r="AF339" s="314">
        <v>151302.39999999999</v>
      </c>
      <c r="AG339" s="314"/>
      <c r="AH339" s="314"/>
      <c r="AI339" s="314"/>
      <c r="AJ339" s="314"/>
      <c r="AK339" s="314"/>
      <c r="AL339" s="314"/>
    </row>
    <row r="340" spans="1:38" ht="11.1" customHeight="1" x14ac:dyDescent="0.25">
      <c r="A340" s="313" t="s">
        <v>1725</v>
      </c>
      <c r="B340" s="313"/>
      <c r="C340" s="313"/>
      <c r="L340" s="313" t="s">
        <v>1166</v>
      </c>
      <c r="M340" s="313"/>
      <c r="N340" s="313"/>
      <c r="O340" s="313"/>
      <c r="P340" s="313"/>
      <c r="Q340" s="314">
        <v>0</v>
      </c>
      <c r="R340" s="314"/>
      <c r="T340" s="315">
        <v>117029.12</v>
      </c>
      <c r="U340" s="315"/>
      <c r="V340" s="315"/>
      <c r="Y340" s="315">
        <v>76599.570000000007</v>
      </c>
      <c r="Z340" s="315"/>
      <c r="AA340" s="315"/>
      <c r="AB340" s="315"/>
      <c r="AC340" s="315"/>
      <c r="AD340" s="315"/>
      <c r="AF340" s="314">
        <v>40429.550000000003</v>
      </c>
      <c r="AG340" s="314"/>
      <c r="AH340" s="314"/>
      <c r="AI340" s="314"/>
      <c r="AJ340" s="314"/>
      <c r="AK340" s="314"/>
      <c r="AL340" s="314"/>
    </row>
    <row r="341" spans="1:38" ht="11.1" customHeight="1" x14ac:dyDescent="0.25">
      <c r="A341" s="316" t="s">
        <v>1726</v>
      </c>
      <c r="B341" s="316"/>
      <c r="C341" s="316"/>
      <c r="M341" s="316" t="s">
        <v>1168</v>
      </c>
      <c r="N341" s="316"/>
      <c r="O341" s="316"/>
      <c r="P341" s="316"/>
      <c r="Q341" s="310">
        <v>0</v>
      </c>
      <c r="R341" s="310"/>
      <c r="T341" s="317">
        <v>3543.21</v>
      </c>
      <c r="U341" s="317"/>
      <c r="V341" s="317"/>
      <c r="Y341" s="317">
        <v>2568.8000000000002</v>
      </c>
      <c r="Z341" s="317"/>
      <c r="AA341" s="317"/>
      <c r="AB341" s="317"/>
      <c r="AC341" s="317"/>
      <c r="AD341" s="317"/>
      <c r="AF341" s="310">
        <v>974.41</v>
      </c>
      <c r="AG341" s="310"/>
      <c r="AH341" s="310"/>
      <c r="AI341" s="310"/>
      <c r="AJ341" s="310"/>
      <c r="AK341" s="310"/>
      <c r="AL341" s="310"/>
    </row>
    <row r="342" spans="1:38" ht="11.1" customHeight="1" x14ac:dyDescent="0.25">
      <c r="A342" s="316" t="s">
        <v>1727</v>
      </c>
      <c r="B342" s="316"/>
      <c r="C342" s="316"/>
      <c r="M342" s="316" t="s">
        <v>155</v>
      </c>
      <c r="N342" s="316"/>
      <c r="O342" s="316"/>
      <c r="P342" s="316"/>
      <c r="Q342" s="310">
        <v>0</v>
      </c>
      <c r="R342" s="310"/>
      <c r="T342" s="317">
        <v>6766.02</v>
      </c>
      <c r="U342" s="317"/>
      <c r="V342" s="317"/>
      <c r="Y342" s="317">
        <v>2575.3000000000002</v>
      </c>
      <c r="Z342" s="317"/>
      <c r="AA342" s="317"/>
      <c r="AB342" s="317"/>
      <c r="AC342" s="317"/>
      <c r="AD342" s="317"/>
      <c r="AF342" s="310">
        <v>4190.72</v>
      </c>
      <c r="AG342" s="310"/>
      <c r="AH342" s="310"/>
      <c r="AI342" s="310"/>
      <c r="AJ342" s="310"/>
      <c r="AK342" s="310"/>
      <c r="AL342" s="310"/>
    </row>
    <row r="343" spans="1:38" ht="11.1" customHeight="1" x14ac:dyDescent="0.25">
      <c r="A343" s="316" t="s">
        <v>1728</v>
      </c>
      <c r="B343" s="316"/>
      <c r="C343" s="316"/>
      <c r="M343" s="316" t="s">
        <v>1171</v>
      </c>
      <c r="N343" s="316"/>
      <c r="O343" s="316"/>
      <c r="P343" s="316"/>
      <c r="Q343" s="310">
        <v>0</v>
      </c>
      <c r="R343" s="310"/>
      <c r="T343" s="317">
        <v>16633</v>
      </c>
      <c r="U343" s="317"/>
      <c r="V343" s="317"/>
      <c r="Y343" s="317">
        <v>11436.23</v>
      </c>
      <c r="Z343" s="317"/>
      <c r="AA343" s="317"/>
      <c r="AB343" s="317"/>
      <c r="AC343" s="317"/>
      <c r="AD343" s="317"/>
      <c r="AF343" s="310">
        <v>5196.7700000000004</v>
      </c>
      <c r="AG343" s="310"/>
      <c r="AH343" s="310"/>
      <c r="AI343" s="310"/>
      <c r="AJ343" s="310"/>
      <c r="AK343" s="310"/>
      <c r="AL343" s="310"/>
    </row>
    <row r="344" spans="1:38" ht="11.1" customHeight="1" x14ac:dyDescent="0.25">
      <c r="A344" s="316" t="s">
        <v>1729</v>
      </c>
      <c r="B344" s="316"/>
      <c r="C344" s="316"/>
      <c r="M344" s="316" t="s">
        <v>1173</v>
      </c>
      <c r="N344" s="316"/>
      <c r="O344" s="316"/>
      <c r="P344" s="316"/>
      <c r="Q344" s="310">
        <v>0</v>
      </c>
      <c r="R344" s="310"/>
      <c r="T344" s="317">
        <v>5998.66</v>
      </c>
      <c r="U344" s="317"/>
      <c r="V344" s="317"/>
      <c r="Y344" s="317">
        <v>4895.1000000000004</v>
      </c>
      <c r="Z344" s="317"/>
      <c r="AA344" s="317"/>
      <c r="AB344" s="317"/>
      <c r="AC344" s="317"/>
      <c r="AD344" s="317"/>
      <c r="AF344" s="310">
        <v>1103.56</v>
      </c>
      <c r="AG344" s="310"/>
      <c r="AH344" s="310"/>
      <c r="AI344" s="310"/>
      <c r="AJ344" s="310"/>
      <c r="AK344" s="310"/>
      <c r="AL344" s="310"/>
    </row>
    <row r="345" spans="1:38" ht="11.1" customHeight="1" x14ac:dyDescent="0.25">
      <c r="A345" s="316" t="s">
        <v>1730</v>
      </c>
      <c r="B345" s="316"/>
      <c r="C345" s="316"/>
      <c r="M345" s="316" t="s">
        <v>156</v>
      </c>
      <c r="N345" s="316"/>
      <c r="O345" s="316"/>
      <c r="P345" s="316"/>
      <c r="Q345" s="310">
        <v>0</v>
      </c>
      <c r="R345" s="310"/>
      <c r="T345" s="317">
        <v>1542.83</v>
      </c>
      <c r="U345" s="317"/>
      <c r="V345" s="317"/>
      <c r="Y345" s="317">
        <v>754.66</v>
      </c>
      <c r="Z345" s="317"/>
      <c r="AA345" s="317"/>
      <c r="AB345" s="317"/>
      <c r="AC345" s="317"/>
      <c r="AD345" s="317"/>
      <c r="AF345" s="310">
        <v>788.17</v>
      </c>
      <c r="AG345" s="310"/>
      <c r="AH345" s="310"/>
      <c r="AI345" s="310"/>
      <c r="AJ345" s="310"/>
      <c r="AK345" s="310"/>
      <c r="AL345" s="310"/>
    </row>
    <row r="346" spans="1:38" ht="11.1" customHeight="1" x14ac:dyDescent="0.25">
      <c r="A346" s="316" t="s">
        <v>1731</v>
      </c>
      <c r="B346" s="316"/>
      <c r="C346" s="316"/>
      <c r="M346" s="316" t="s">
        <v>1176</v>
      </c>
      <c r="N346" s="316"/>
      <c r="O346" s="316"/>
      <c r="P346" s="316"/>
      <c r="Q346" s="310">
        <v>0</v>
      </c>
      <c r="R346" s="310"/>
      <c r="T346" s="317">
        <v>20470.490000000002</v>
      </c>
      <c r="U346" s="317"/>
      <c r="V346" s="317"/>
      <c r="Y346" s="317">
        <v>15846.08</v>
      </c>
      <c r="Z346" s="317"/>
      <c r="AA346" s="317"/>
      <c r="AB346" s="317"/>
      <c r="AC346" s="317"/>
      <c r="AD346" s="317"/>
      <c r="AF346" s="310">
        <v>4624.41</v>
      </c>
      <c r="AG346" s="310"/>
      <c r="AH346" s="310"/>
      <c r="AI346" s="310"/>
      <c r="AJ346" s="310"/>
      <c r="AK346" s="310"/>
      <c r="AL346" s="310"/>
    </row>
    <row r="347" spans="1:38" ht="11.1" customHeight="1" x14ac:dyDescent="0.25">
      <c r="A347" s="316" t="s">
        <v>1732</v>
      </c>
      <c r="B347" s="316"/>
      <c r="C347" s="316"/>
      <c r="M347" s="316" t="s">
        <v>1178</v>
      </c>
      <c r="N347" s="316"/>
      <c r="O347" s="316"/>
      <c r="P347" s="316"/>
      <c r="Q347" s="310">
        <v>0</v>
      </c>
      <c r="R347" s="310"/>
      <c r="T347" s="317">
        <v>47242.76</v>
      </c>
      <c r="U347" s="317"/>
      <c r="V347" s="317"/>
      <c r="Y347" s="317">
        <v>28590.67</v>
      </c>
      <c r="Z347" s="317"/>
      <c r="AA347" s="317"/>
      <c r="AB347" s="317"/>
      <c r="AC347" s="317"/>
      <c r="AD347" s="317"/>
      <c r="AF347" s="310">
        <v>18652.09</v>
      </c>
      <c r="AG347" s="310"/>
      <c r="AH347" s="310"/>
      <c r="AI347" s="310"/>
      <c r="AJ347" s="310"/>
      <c r="AK347" s="310"/>
      <c r="AL347" s="310"/>
    </row>
    <row r="348" spans="1:38" ht="11.1" customHeight="1" x14ac:dyDescent="0.25">
      <c r="A348" s="316" t="s">
        <v>1733</v>
      </c>
      <c r="B348" s="316"/>
      <c r="C348" s="316"/>
      <c r="M348" s="316" t="s">
        <v>1180</v>
      </c>
      <c r="N348" s="316"/>
      <c r="O348" s="316"/>
      <c r="P348" s="316"/>
      <c r="Q348" s="310">
        <v>0</v>
      </c>
      <c r="R348" s="310"/>
      <c r="T348" s="317">
        <v>14832.15</v>
      </c>
      <c r="U348" s="317"/>
      <c r="V348" s="317"/>
      <c r="Y348" s="317">
        <v>9932.73</v>
      </c>
      <c r="Z348" s="317"/>
      <c r="AA348" s="317"/>
      <c r="AB348" s="317"/>
      <c r="AC348" s="317"/>
      <c r="AD348" s="317"/>
      <c r="AF348" s="310">
        <v>4899.42</v>
      </c>
      <c r="AG348" s="310"/>
      <c r="AH348" s="310"/>
      <c r="AI348" s="310"/>
      <c r="AJ348" s="310"/>
      <c r="AK348" s="310"/>
      <c r="AL348" s="310"/>
    </row>
    <row r="349" spans="1:38" ht="11.1" customHeight="1" x14ac:dyDescent="0.25">
      <c r="A349" s="313" t="s">
        <v>1734</v>
      </c>
      <c r="B349" s="313"/>
      <c r="C349" s="313"/>
      <c r="L349" s="313" t="s">
        <v>1182</v>
      </c>
      <c r="M349" s="313"/>
      <c r="N349" s="313"/>
      <c r="O349" s="313"/>
      <c r="P349" s="313"/>
      <c r="Q349" s="314">
        <v>0</v>
      </c>
      <c r="R349" s="314"/>
      <c r="T349" s="315">
        <v>29811.13</v>
      </c>
      <c r="U349" s="315"/>
      <c r="V349" s="315"/>
      <c r="Y349" s="315">
        <v>0</v>
      </c>
      <c r="Z349" s="315"/>
      <c r="AA349" s="315"/>
      <c r="AB349" s="315"/>
      <c r="AC349" s="315"/>
      <c r="AD349" s="315"/>
      <c r="AF349" s="314">
        <v>29811.13</v>
      </c>
      <c r="AG349" s="314"/>
      <c r="AH349" s="314"/>
      <c r="AI349" s="314"/>
      <c r="AJ349" s="314"/>
      <c r="AK349" s="314"/>
      <c r="AL349" s="314"/>
    </row>
    <row r="350" spans="1:38" ht="11.1" customHeight="1" x14ac:dyDescent="0.25">
      <c r="A350" s="316" t="s">
        <v>1735</v>
      </c>
      <c r="B350" s="316"/>
      <c r="C350" s="316"/>
      <c r="M350" s="316" t="s">
        <v>1168</v>
      </c>
      <c r="N350" s="316"/>
      <c r="O350" s="316"/>
      <c r="P350" s="316"/>
      <c r="Q350" s="310">
        <v>0</v>
      </c>
      <c r="R350" s="310"/>
      <c r="T350" s="317">
        <v>370.03</v>
      </c>
      <c r="U350" s="317"/>
      <c r="V350" s="317"/>
      <c r="Y350" s="317">
        <v>0</v>
      </c>
      <c r="Z350" s="317"/>
      <c r="AA350" s="317"/>
      <c r="AB350" s="317"/>
      <c r="AC350" s="317"/>
      <c r="AD350" s="317"/>
      <c r="AF350" s="310">
        <v>370.03</v>
      </c>
      <c r="AG350" s="310"/>
      <c r="AH350" s="310"/>
      <c r="AI350" s="310"/>
      <c r="AJ350" s="310"/>
      <c r="AK350" s="310"/>
      <c r="AL350" s="310"/>
    </row>
    <row r="351" spans="1:38" ht="11.1" customHeight="1" x14ac:dyDescent="0.25">
      <c r="A351" s="316" t="s">
        <v>1736</v>
      </c>
      <c r="B351" s="316"/>
      <c r="C351" s="316"/>
      <c r="M351" s="316" t="s">
        <v>155</v>
      </c>
      <c r="N351" s="316"/>
      <c r="O351" s="316"/>
      <c r="P351" s="316"/>
      <c r="Q351" s="310">
        <v>0</v>
      </c>
      <c r="R351" s="310"/>
      <c r="T351" s="317">
        <v>7021.03</v>
      </c>
      <c r="U351" s="317"/>
      <c r="V351" s="317"/>
      <c r="Y351" s="317">
        <v>0</v>
      </c>
      <c r="Z351" s="317"/>
      <c r="AA351" s="317"/>
      <c r="AB351" s="317"/>
      <c r="AC351" s="317"/>
      <c r="AD351" s="317"/>
      <c r="AF351" s="310">
        <v>7021.03</v>
      </c>
      <c r="AG351" s="310"/>
      <c r="AH351" s="310"/>
      <c r="AI351" s="310"/>
      <c r="AJ351" s="310"/>
      <c r="AK351" s="310"/>
      <c r="AL351" s="310"/>
    </row>
    <row r="352" spans="1:38" ht="11.1" customHeight="1" x14ac:dyDescent="0.25">
      <c r="A352" s="316" t="s">
        <v>1737</v>
      </c>
      <c r="B352" s="316"/>
      <c r="C352" s="316"/>
      <c r="M352" s="316" t="s">
        <v>1171</v>
      </c>
      <c r="N352" s="316"/>
      <c r="O352" s="316"/>
      <c r="P352" s="316"/>
      <c r="Q352" s="310">
        <v>0</v>
      </c>
      <c r="R352" s="310"/>
      <c r="T352" s="317">
        <v>1973.5</v>
      </c>
      <c r="U352" s="317"/>
      <c r="V352" s="317"/>
      <c r="Y352" s="317">
        <v>0</v>
      </c>
      <c r="Z352" s="317"/>
      <c r="AA352" s="317"/>
      <c r="AB352" s="317"/>
      <c r="AC352" s="317"/>
      <c r="AD352" s="317"/>
      <c r="AF352" s="310">
        <v>1973.5</v>
      </c>
      <c r="AG352" s="310"/>
      <c r="AH352" s="310"/>
      <c r="AI352" s="310"/>
      <c r="AJ352" s="310"/>
      <c r="AK352" s="310"/>
      <c r="AL352" s="310"/>
    </row>
    <row r="353" spans="1:38" ht="11.1" customHeight="1" x14ac:dyDescent="0.25">
      <c r="A353" s="316" t="s">
        <v>1738</v>
      </c>
      <c r="B353" s="316"/>
      <c r="C353" s="316"/>
      <c r="M353" s="316" t="s">
        <v>1173</v>
      </c>
      <c r="N353" s="316"/>
      <c r="O353" s="316"/>
      <c r="P353" s="316"/>
      <c r="Q353" s="310">
        <v>0</v>
      </c>
      <c r="R353" s="310"/>
      <c r="T353" s="317">
        <v>2892.16</v>
      </c>
      <c r="U353" s="317"/>
      <c r="V353" s="317"/>
      <c r="Y353" s="317">
        <v>0</v>
      </c>
      <c r="Z353" s="317"/>
      <c r="AA353" s="317"/>
      <c r="AB353" s="317"/>
      <c r="AC353" s="317"/>
      <c r="AD353" s="317"/>
      <c r="AF353" s="310">
        <v>2892.16</v>
      </c>
      <c r="AG353" s="310"/>
      <c r="AH353" s="310"/>
      <c r="AI353" s="310"/>
      <c r="AJ353" s="310"/>
      <c r="AK353" s="310"/>
      <c r="AL353" s="310"/>
    </row>
    <row r="354" spans="1:38" ht="11.1" customHeight="1" x14ac:dyDescent="0.25">
      <c r="A354" s="316" t="s">
        <v>1739</v>
      </c>
      <c r="B354" s="316"/>
      <c r="C354" s="316"/>
      <c r="M354" s="316" t="s">
        <v>156</v>
      </c>
      <c r="N354" s="316"/>
      <c r="O354" s="316"/>
      <c r="P354" s="316"/>
      <c r="Q354" s="310">
        <v>0</v>
      </c>
      <c r="R354" s="310"/>
      <c r="T354" s="317">
        <v>1182.2</v>
      </c>
      <c r="U354" s="317"/>
      <c r="V354" s="317"/>
      <c r="Y354" s="317">
        <v>0</v>
      </c>
      <c r="Z354" s="317"/>
      <c r="AA354" s="317"/>
      <c r="AB354" s="317"/>
      <c r="AC354" s="317"/>
      <c r="AD354" s="317"/>
      <c r="AF354" s="310">
        <v>1182.2</v>
      </c>
      <c r="AG354" s="310"/>
      <c r="AH354" s="310"/>
      <c r="AI354" s="310"/>
      <c r="AJ354" s="310"/>
      <c r="AK354" s="310"/>
      <c r="AL354" s="310"/>
    </row>
    <row r="355" spans="1:38" ht="11.1" customHeight="1" x14ac:dyDescent="0.25">
      <c r="A355" s="316" t="s">
        <v>1740</v>
      </c>
      <c r="B355" s="316"/>
      <c r="C355" s="316"/>
      <c r="M355" s="316" t="s">
        <v>1176</v>
      </c>
      <c r="N355" s="316"/>
      <c r="O355" s="316"/>
      <c r="P355" s="316"/>
      <c r="Q355" s="310">
        <v>0</v>
      </c>
      <c r="R355" s="310"/>
      <c r="T355" s="317">
        <v>10007.620000000001</v>
      </c>
      <c r="U355" s="317"/>
      <c r="V355" s="317"/>
      <c r="Y355" s="317">
        <v>0</v>
      </c>
      <c r="Z355" s="317"/>
      <c r="AA355" s="317"/>
      <c r="AB355" s="317"/>
      <c r="AC355" s="317"/>
      <c r="AD355" s="317"/>
      <c r="AF355" s="310">
        <v>10007.620000000001</v>
      </c>
      <c r="AG355" s="310"/>
      <c r="AH355" s="310"/>
      <c r="AI355" s="310"/>
      <c r="AJ355" s="310"/>
      <c r="AK355" s="310"/>
      <c r="AL355" s="310"/>
    </row>
    <row r="356" spans="1:38" ht="11.1" customHeight="1" x14ac:dyDescent="0.25">
      <c r="A356" s="316" t="s">
        <v>1741</v>
      </c>
      <c r="B356" s="316"/>
      <c r="C356" s="316"/>
      <c r="M356" s="316" t="s">
        <v>1178</v>
      </c>
      <c r="N356" s="316"/>
      <c r="O356" s="316"/>
      <c r="P356" s="316"/>
      <c r="Q356" s="310">
        <v>0</v>
      </c>
      <c r="R356" s="310"/>
      <c r="T356" s="317">
        <v>4933.79</v>
      </c>
      <c r="U356" s="317"/>
      <c r="V356" s="317"/>
      <c r="Y356" s="317">
        <v>0</v>
      </c>
      <c r="Z356" s="317"/>
      <c r="AA356" s="317"/>
      <c r="AB356" s="317"/>
      <c r="AC356" s="317"/>
      <c r="AD356" s="317"/>
      <c r="AF356" s="310">
        <v>4933.79</v>
      </c>
      <c r="AG356" s="310"/>
      <c r="AH356" s="310"/>
      <c r="AI356" s="310"/>
      <c r="AJ356" s="310"/>
      <c r="AK356" s="310"/>
      <c r="AL356" s="310"/>
    </row>
    <row r="357" spans="1:38" ht="11.1" customHeight="1" x14ac:dyDescent="0.25">
      <c r="A357" s="316" t="s">
        <v>1742</v>
      </c>
      <c r="B357" s="316"/>
      <c r="C357" s="316"/>
      <c r="M357" s="316" t="s">
        <v>1180</v>
      </c>
      <c r="N357" s="316"/>
      <c r="O357" s="316"/>
      <c r="P357" s="316"/>
      <c r="Q357" s="310">
        <v>0</v>
      </c>
      <c r="R357" s="310"/>
      <c r="T357" s="317">
        <v>1430.8</v>
      </c>
      <c r="U357" s="317"/>
      <c r="V357" s="317"/>
      <c r="Y357" s="317">
        <v>0</v>
      </c>
      <c r="Z357" s="317"/>
      <c r="AA357" s="317"/>
      <c r="AB357" s="317"/>
      <c r="AC357" s="317"/>
      <c r="AD357" s="317"/>
      <c r="AF357" s="310">
        <v>1430.8</v>
      </c>
      <c r="AG357" s="310"/>
      <c r="AH357" s="310"/>
      <c r="AI357" s="310"/>
      <c r="AJ357" s="310"/>
      <c r="AK357" s="310"/>
      <c r="AL357" s="310"/>
    </row>
    <row r="358" spans="1:38" ht="11.1" customHeight="1" x14ac:dyDescent="0.25">
      <c r="A358" s="313" t="s">
        <v>1743</v>
      </c>
      <c r="B358" s="313"/>
      <c r="C358" s="313"/>
      <c r="L358" s="313" t="s">
        <v>1192</v>
      </c>
      <c r="M358" s="313"/>
      <c r="N358" s="313"/>
      <c r="O358" s="313"/>
      <c r="P358" s="313"/>
      <c r="Q358" s="314">
        <v>0</v>
      </c>
      <c r="R358" s="314"/>
      <c r="T358" s="315">
        <v>12212.15</v>
      </c>
      <c r="U358" s="315"/>
      <c r="V358" s="315"/>
      <c r="Y358" s="315">
        <v>0.42</v>
      </c>
      <c r="Z358" s="315"/>
      <c r="AA358" s="315"/>
      <c r="AB358" s="315"/>
      <c r="AC358" s="315"/>
      <c r="AD358" s="315"/>
      <c r="AF358" s="314">
        <v>12211.73</v>
      </c>
      <c r="AG358" s="314"/>
      <c r="AH358" s="314"/>
      <c r="AI358" s="314"/>
      <c r="AJ358" s="314"/>
      <c r="AK358" s="314"/>
      <c r="AL358" s="314"/>
    </row>
    <row r="359" spans="1:38" ht="11.1" customHeight="1" x14ac:dyDescent="0.25">
      <c r="A359" s="316" t="s">
        <v>1744</v>
      </c>
      <c r="B359" s="316"/>
      <c r="C359" s="316"/>
      <c r="M359" s="316" t="s">
        <v>1168</v>
      </c>
      <c r="N359" s="316"/>
      <c r="O359" s="316"/>
      <c r="P359" s="316"/>
      <c r="Q359" s="310">
        <v>0</v>
      </c>
      <c r="R359" s="310"/>
      <c r="T359" s="317">
        <v>292.66000000000003</v>
      </c>
      <c r="U359" s="317"/>
      <c r="V359" s="317"/>
      <c r="Y359" s="317">
        <v>0</v>
      </c>
      <c r="Z359" s="317"/>
      <c r="AA359" s="317"/>
      <c r="AB359" s="317"/>
      <c r="AC359" s="317"/>
      <c r="AD359" s="317"/>
      <c r="AF359" s="310">
        <v>292.66000000000003</v>
      </c>
      <c r="AG359" s="310"/>
      <c r="AH359" s="310"/>
      <c r="AI359" s="310"/>
      <c r="AJ359" s="310"/>
      <c r="AK359" s="310"/>
      <c r="AL359" s="310"/>
    </row>
    <row r="360" spans="1:38" ht="11.1" customHeight="1" x14ac:dyDescent="0.25">
      <c r="A360" s="316" t="s">
        <v>1745</v>
      </c>
      <c r="B360" s="316"/>
      <c r="C360" s="316"/>
      <c r="M360" s="316" t="s">
        <v>155</v>
      </c>
      <c r="N360" s="316"/>
      <c r="O360" s="316"/>
      <c r="P360" s="316"/>
      <c r="Q360" s="310">
        <v>0</v>
      </c>
      <c r="R360" s="310"/>
      <c r="T360" s="317">
        <v>1333.91</v>
      </c>
      <c r="U360" s="317"/>
      <c r="V360" s="317"/>
      <c r="Y360" s="317">
        <v>0.32</v>
      </c>
      <c r="Z360" s="317"/>
      <c r="AA360" s="317"/>
      <c r="AB360" s="317"/>
      <c r="AC360" s="317"/>
      <c r="AD360" s="317"/>
      <c r="AF360" s="310">
        <v>1333.59</v>
      </c>
      <c r="AG360" s="310"/>
      <c r="AH360" s="310"/>
      <c r="AI360" s="310"/>
      <c r="AJ360" s="310"/>
      <c r="AK360" s="310"/>
      <c r="AL360" s="310"/>
    </row>
    <row r="361" spans="1:38" ht="11.1" customHeight="1" x14ac:dyDescent="0.25">
      <c r="A361" s="316" t="s">
        <v>1746</v>
      </c>
      <c r="B361" s="316"/>
      <c r="C361" s="316"/>
      <c r="M361" s="316" t="s">
        <v>1171</v>
      </c>
      <c r="N361" s="316"/>
      <c r="O361" s="316"/>
      <c r="P361" s="316"/>
      <c r="Q361" s="310">
        <v>0</v>
      </c>
      <c r="R361" s="310"/>
      <c r="T361" s="317">
        <v>1950.59</v>
      </c>
      <c r="U361" s="317"/>
      <c r="V361" s="317"/>
      <c r="Y361" s="317">
        <v>0</v>
      </c>
      <c r="Z361" s="317"/>
      <c r="AA361" s="317"/>
      <c r="AB361" s="317"/>
      <c r="AC361" s="317"/>
      <c r="AD361" s="317"/>
      <c r="AF361" s="310">
        <v>1950.59</v>
      </c>
      <c r="AG361" s="310"/>
      <c r="AH361" s="310"/>
      <c r="AI361" s="310"/>
      <c r="AJ361" s="310"/>
      <c r="AK361" s="310"/>
      <c r="AL361" s="310"/>
    </row>
    <row r="362" spans="1:38" ht="11.1" customHeight="1" x14ac:dyDescent="0.25">
      <c r="A362" s="316" t="s">
        <v>1747</v>
      </c>
      <c r="B362" s="316"/>
      <c r="C362" s="316"/>
      <c r="M362" s="316" t="s">
        <v>1173</v>
      </c>
      <c r="N362" s="316"/>
      <c r="O362" s="316"/>
      <c r="P362" s="316"/>
      <c r="Q362" s="310">
        <v>0</v>
      </c>
      <c r="R362" s="310"/>
      <c r="T362" s="317">
        <v>739.51</v>
      </c>
      <c r="U362" s="317"/>
      <c r="V362" s="317"/>
      <c r="Y362" s="317">
        <v>0</v>
      </c>
      <c r="Z362" s="317"/>
      <c r="AA362" s="317"/>
      <c r="AB362" s="317"/>
      <c r="AC362" s="317"/>
      <c r="AD362" s="317"/>
      <c r="AF362" s="310">
        <v>739.51</v>
      </c>
      <c r="AG362" s="310"/>
      <c r="AH362" s="310"/>
      <c r="AI362" s="310"/>
      <c r="AJ362" s="310"/>
      <c r="AK362" s="310"/>
      <c r="AL362" s="310"/>
    </row>
    <row r="363" spans="1:38" ht="11.1" customHeight="1" x14ac:dyDescent="0.25">
      <c r="A363" s="316" t="s">
        <v>1748</v>
      </c>
      <c r="B363" s="316"/>
      <c r="C363" s="316"/>
      <c r="M363" s="316" t="s">
        <v>156</v>
      </c>
      <c r="N363" s="316"/>
      <c r="O363" s="316"/>
      <c r="P363" s="316"/>
      <c r="Q363" s="310">
        <v>0</v>
      </c>
      <c r="R363" s="310"/>
      <c r="T363" s="317">
        <v>212.78</v>
      </c>
      <c r="U363" s="317"/>
      <c r="V363" s="317"/>
      <c r="Y363" s="317">
        <v>0.1</v>
      </c>
      <c r="Z363" s="317"/>
      <c r="AA363" s="317"/>
      <c r="AB363" s="317"/>
      <c r="AC363" s="317"/>
      <c r="AD363" s="317"/>
      <c r="AF363" s="310">
        <v>212.68</v>
      </c>
      <c r="AG363" s="310"/>
      <c r="AH363" s="310"/>
      <c r="AI363" s="310"/>
      <c r="AJ363" s="310"/>
      <c r="AK363" s="310"/>
      <c r="AL363" s="310"/>
    </row>
    <row r="364" spans="1:38" ht="11.1" customHeight="1" x14ac:dyDescent="0.25">
      <c r="A364" s="316" t="s">
        <v>1749</v>
      </c>
      <c r="B364" s="316"/>
      <c r="C364" s="316"/>
      <c r="M364" s="316" t="s">
        <v>1176</v>
      </c>
      <c r="N364" s="316"/>
      <c r="O364" s="316"/>
      <c r="P364" s="316"/>
      <c r="Q364" s="310">
        <v>0</v>
      </c>
      <c r="R364" s="310"/>
      <c r="T364" s="317">
        <v>2523.63</v>
      </c>
      <c r="U364" s="317"/>
      <c r="V364" s="317"/>
      <c r="Y364" s="317">
        <v>0</v>
      </c>
      <c r="Z364" s="317"/>
      <c r="AA364" s="317"/>
      <c r="AB364" s="317"/>
      <c r="AC364" s="317"/>
      <c r="AD364" s="317"/>
      <c r="AF364" s="310">
        <v>2523.63</v>
      </c>
      <c r="AG364" s="310"/>
      <c r="AH364" s="310"/>
      <c r="AI364" s="310"/>
      <c r="AJ364" s="310"/>
      <c r="AK364" s="310"/>
      <c r="AL364" s="310"/>
    </row>
    <row r="365" spans="1:38" ht="11.1" customHeight="1" x14ac:dyDescent="0.25">
      <c r="A365" s="316" t="s">
        <v>1750</v>
      </c>
      <c r="B365" s="316"/>
      <c r="C365" s="316"/>
      <c r="M365" s="316" t="s">
        <v>1178</v>
      </c>
      <c r="N365" s="316"/>
      <c r="O365" s="316"/>
      <c r="P365" s="316"/>
      <c r="Q365" s="310">
        <v>0</v>
      </c>
      <c r="R365" s="310"/>
      <c r="T365" s="317">
        <v>4876.55</v>
      </c>
      <c r="U365" s="317"/>
      <c r="V365" s="317"/>
      <c r="Y365" s="317">
        <v>0</v>
      </c>
      <c r="Z365" s="317"/>
      <c r="AA365" s="317"/>
      <c r="AB365" s="317"/>
      <c r="AC365" s="317"/>
      <c r="AD365" s="317"/>
      <c r="AF365" s="310">
        <v>4876.55</v>
      </c>
      <c r="AG365" s="310"/>
      <c r="AH365" s="310"/>
      <c r="AI365" s="310"/>
      <c r="AJ365" s="310"/>
      <c r="AK365" s="310"/>
      <c r="AL365" s="310"/>
    </row>
    <row r="366" spans="1:38" ht="11.1" customHeight="1" x14ac:dyDescent="0.25">
      <c r="A366" s="316" t="s">
        <v>1751</v>
      </c>
      <c r="B366" s="316"/>
      <c r="C366" s="316"/>
      <c r="M366" s="316" t="s">
        <v>1180</v>
      </c>
      <c r="N366" s="316"/>
      <c r="O366" s="316"/>
      <c r="P366" s="316"/>
      <c r="Q366" s="310">
        <v>0</v>
      </c>
      <c r="R366" s="310"/>
      <c r="T366" s="317">
        <v>282.52</v>
      </c>
      <c r="U366" s="317"/>
      <c r="V366" s="317"/>
      <c r="Y366" s="317">
        <v>0</v>
      </c>
      <c r="Z366" s="317"/>
      <c r="AA366" s="317"/>
      <c r="AB366" s="317"/>
      <c r="AC366" s="317"/>
      <c r="AD366" s="317"/>
      <c r="AF366" s="310">
        <v>282.52</v>
      </c>
      <c r="AG366" s="310"/>
      <c r="AH366" s="310"/>
      <c r="AI366" s="310"/>
      <c r="AJ366" s="310"/>
      <c r="AK366" s="310"/>
      <c r="AL366" s="310"/>
    </row>
    <row r="367" spans="1:38" ht="11.1" customHeight="1" x14ac:dyDescent="0.25">
      <c r="A367" s="313" t="s">
        <v>1752</v>
      </c>
      <c r="B367" s="313"/>
      <c r="C367" s="313"/>
      <c r="L367" s="313" t="s">
        <v>1202</v>
      </c>
      <c r="M367" s="313"/>
      <c r="N367" s="313"/>
      <c r="O367" s="313"/>
      <c r="P367" s="313"/>
      <c r="Q367" s="314">
        <v>0</v>
      </c>
      <c r="R367" s="314"/>
      <c r="T367" s="315">
        <v>71960.160000000003</v>
      </c>
      <c r="U367" s="315"/>
      <c r="V367" s="315"/>
      <c r="Y367" s="315">
        <v>3110.17</v>
      </c>
      <c r="Z367" s="315"/>
      <c r="AA367" s="315"/>
      <c r="AB367" s="315"/>
      <c r="AC367" s="315"/>
      <c r="AD367" s="315"/>
      <c r="AF367" s="314">
        <v>68849.990000000005</v>
      </c>
      <c r="AG367" s="314"/>
      <c r="AH367" s="314"/>
      <c r="AI367" s="314"/>
      <c r="AJ367" s="314"/>
      <c r="AK367" s="314"/>
      <c r="AL367" s="314"/>
    </row>
    <row r="368" spans="1:38" ht="11.1" customHeight="1" x14ac:dyDescent="0.25">
      <c r="A368" s="316" t="s">
        <v>1753</v>
      </c>
      <c r="B368" s="316"/>
      <c r="C368" s="316"/>
      <c r="M368" s="316" t="s">
        <v>1168</v>
      </c>
      <c r="N368" s="316"/>
      <c r="O368" s="316"/>
      <c r="P368" s="316"/>
      <c r="Q368" s="310">
        <v>0</v>
      </c>
      <c r="R368" s="310"/>
      <c r="T368" s="317">
        <v>1438.38</v>
      </c>
      <c r="U368" s="317"/>
      <c r="V368" s="317"/>
      <c r="Y368" s="317">
        <v>0</v>
      </c>
      <c r="Z368" s="317"/>
      <c r="AA368" s="317"/>
      <c r="AB368" s="317"/>
      <c r="AC368" s="317"/>
      <c r="AD368" s="317"/>
      <c r="AF368" s="310">
        <v>1438.38</v>
      </c>
      <c r="AG368" s="310"/>
      <c r="AH368" s="310"/>
      <c r="AI368" s="310"/>
      <c r="AJ368" s="310"/>
      <c r="AK368" s="310"/>
      <c r="AL368" s="310"/>
    </row>
    <row r="369" spans="1:38" ht="11.1" customHeight="1" x14ac:dyDescent="0.25">
      <c r="A369" s="316" t="s">
        <v>1754</v>
      </c>
      <c r="B369" s="316"/>
      <c r="C369" s="316"/>
      <c r="M369" s="316" t="s">
        <v>155</v>
      </c>
      <c r="N369" s="316"/>
      <c r="O369" s="316"/>
      <c r="P369" s="316"/>
      <c r="Q369" s="310">
        <v>0</v>
      </c>
      <c r="R369" s="310"/>
      <c r="T369" s="317">
        <v>7824.17</v>
      </c>
      <c r="U369" s="317"/>
      <c r="V369" s="317"/>
      <c r="Y369" s="317">
        <v>626.41999999999996</v>
      </c>
      <c r="Z369" s="317"/>
      <c r="AA369" s="317"/>
      <c r="AB369" s="317"/>
      <c r="AC369" s="317"/>
      <c r="AD369" s="317"/>
      <c r="AF369" s="310">
        <v>7197.75</v>
      </c>
      <c r="AG369" s="310"/>
      <c r="AH369" s="310"/>
      <c r="AI369" s="310"/>
      <c r="AJ369" s="310"/>
      <c r="AK369" s="310"/>
      <c r="AL369" s="310"/>
    </row>
    <row r="370" spans="1:38" ht="11.1" customHeight="1" x14ac:dyDescent="0.25">
      <c r="A370" s="316" t="s">
        <v>1755</v>
      </c>
      <c r="B370" s="316"/>
      <c r="C370" s="316"/>
      <c r="M370" s="316" t="s">
        <v>1171</v>
      </c>
      <c r="N370" s="316"/>
      <c r="O370" s="316"/>
      <c r="P370" s="316"/>
      <c r="Q370" s="310">
        <v>0</v>
      </c>
      <c r="R370" s="310"/>
      <c r="T370" s="317">
        <v>9661.8700000000008</v>
      </c>
      <c r="U370" s="317"/>
      <c r="V370" s="317"/>
      <c r="Y370" s="317">
        <v>0</v>
      </c>
      <c r="Z370" s="317"/>
      <c r="AA370" s="317"/>
      <c r="AB370" s="317"/>
      <c r="AC370" s="317"/>
      <c r="AD370" s="317"/>
      <c r="AF370" s="310">
        <v>9661.8700000000008</v>
      </c>
      <c r="AG370" s="310"/>
      <c r="AH370" s="310"/>
      <c r="AI370" s="310"/>
      <c r="AJ370" s="310"/>
      <c r="AK370" s="310"/>
      <c r="AL370" s="310"/>
    </row>
    <row r="371" spans="1:38" ht="11.1" customHeight="1" x14ac:dyDescent="0.25">
      <c r="A371" s="316" t="s">
        <v>1756</v>
      </c>
      <c r="B371" s="316"/>
      <c r="C371" s="316"/>
      <c r="M371" s="316" t="s">
        <v>1173</v>
      </c>
      <c r="N371" s="316"/>
      <c r="O371" s="316"/>
      <c r="P371" s="316"/>
      <c r="Q371" s="310">
        <v>0</v>
      </c>
      <c r="R371" s="310"/>
      <c r="T371" s="317">
        <v>4627.3999999999996</v>
      </c>
      <c r="U371" s="317"/>
      <c r="V371" s="317"/>
      <c r="Y371" s="317">
        <v>521.29</v>
      </c>
      <c r="Z371" s="317"/>
      <c r="AA371" s="317"/>
      <c r="AB371" s="317"/>
      <c r="AC371" s="317"/>
      <c r="AD371" s="317"/>
      <c r="AF371" s="310">
        <v>4106.1099999999997</v>
      </c>
      <c r="AG371" s="310"/>
      <c r="AH371" s="310"/>
      <c r="AI371" s="310"/>
      <c r="AJ371" s="310"/>
      <c r="AK371" s="310"/>
      <c r="AL371" s="310"/>
    </row>
    <row r="372" spans="1:38" ht="11.1" customHeight="1" x14ac:dyDescent="0.25">
      <c r="A372" s="316" t="s">
        <v>1757</v>
      </c>
      <c r="B372" s="316"/>
      <c r="C372" s="316"/>
      <c r="M372" s="316" t="s">
        <v>156</v>
      </c>
      <c r="N372" s="316"/>
      <c r="O372" s="316"/>
      <c r="P372" s="316"/>
      <c r="Q372" s="310">
        <v>0</v>
      </c>
      <c r="R372" s="310"/>
      <c r="T372" s="317">
        <v>1457.32</v>
      </c>
      <c r="U372" s="317"/>
      <c r="V372" s="317"/>
      <c r="Y372" s="317">
        <v>183.58</v>
      </c>
      <c r="Z372" s="317"/>
      <c r="AA372" s="317"/>
      <c r="AB372" s="317"/>
      <c r="AC372" s="317"/>
      <c r="AD372" s="317"/>
      <c r="AF372" s="310">
        <v>1273.74</v>
      </c>
      <c r="AG372" s="310"/>
      <c r="AH372" s="310"/>
      <c r="AI372" s="310"/>
      <c r="AJ372" s="310"/>
      <c r="AK372" s="310"/>
      <c r="AL372" s="310"/>
    </row>
    <row r="373" spans="1:38" ht="11.1" customHeight="1" x14ac:dyDescent="0.25">
      <c r="A373" s="316" t="s">
        <v>1758</v>
      </c>
      <c r="B373" s="316"/>
      <c r="C373" s="316"/>
      <c r="M373" s="316" t="s">
        <v>1176</v>
      </c>
      <c r="N373" s="316"/>
      <c r="O373" s="316"/>
      <c r="P373" s="316"/>
      <c r="Q373" s="310">
        <v>0</v>
      </c>
      <c r="R373" s="310"/>
      <c r="T373" s="317">
        <v>15791.06</v>
      </c>
      <c r="U373" s="317"/>
      <c r="V373" s="317"/>
      <c r="Y373" s="317">
        <v>1778.88</v>
      </c>
      <c r="Z373" s="317"/>
      <c r="AA373" s="317"/>
      <c r="AB373" s="317"/>
      <c r="AC373" s="317"/>
      <c r="AD373" s="317"/>
      <c r="AF373" s="310">
        <v>14012.18</v>
      </c>
      <c r="AG373" s="310"/>
      <c r="AH373" s="310"/>
      <c r="AI373" s="310"/>
      <c r="AJ373" s="310"/>
      <c r="AK373" s="310"/>
      <c r="AL373" s="310"/>
    </row>
    <row r="374" spans="1:38" ht="11.1" customHeight="1" x14ac:dyDescent="0.25">
      <c r="A374" s="316" t="s">
        <v>1759</v>
      </c>
      <c r="B374" s="316"/>
      <c r="C374" s="316"/>
      <c r="M374" s="316" t="s">
        <v>1178</v>
      </c>
      <c r="N374" s="316"/>
      <c r="O374" s="316"/>
      <c r="P374" s="316"/>
      <c r="Q374" s="310">
        <v>0</v>
      </c>
      <c r="R374" s="310"/>
      <c r="T374" s="317">
        <v>24154.98</v>
      </c>
      <c r="U374" s="317"/>
      <c r="V374" s="317"/>
      <c r="Y374" s="317">
        <v>0</v>
      </c>
      <c r="Z374" s="317"/>
      <c r="AA374" s="317"/>
      <c r="AB374" s="317"/>
      <c r="AC374" s="317"/>
      <c r="AD374" s="317"/>
      <c r="AF374" s="310">
        <v>24154.98</v>
      </c>
      <c r="AG374" s="310"/>
      <c r="AH374" s="310"/>
      <c r="AI374" s="310"/>
      <c r="AJ374" s="310"/>
      <c r="AK374" s="310"/>
      <c r="AL374" s="310"/>
    </row>
    <row r="375" spans="1:38" ht="11.1" customHeight="1" x14ac:dyDescent="0.25">
      <c r="A375" s="316" t="s">
        <v>1760</v>
      </c>
      <c r="B375" s="316"/>
      <c r="C375" s="316"/>
      <c r="M375" s="316" t="s">
        <v>1180</v>
      </c>
      <c r="N375" s="316"/>
      <c r="O375" s="316"/>
      <c r="P375" s="316"/>
      <c r="Q375" s="310">
        <v>0</v>
      </c>
      <c r="R375" s="310"/>
      <c r="T375" s="317">
        <v>7004.98</v>
      </c>
      <c r="U375" s="317"/>
      <c r="V375" s="317"/>
      <c r="Y375" s="317">
        <v>0</v>
      </c>
      <c r="Z375" s="317"/>
      <c r="AA375" s="317"/>
      <c r="AB375" s="317"/>
      <c r="AC375" s="317"/>
      <c r="AD375" s="317"/>
      <c r="AF375" s="310">
        <v>7004.98</v>
      </c>
      <c r="AG375" s="310"/>
      <c r="AH375" s="310"/>
      <c r="AI375" s="310"/>
      <c r="AJ375" s="310"/>
      <c r="AK375" s="310"/>
      <c r="AL375" s="310"/>
    </row>
    <row r="376" spans="1:38" ht="11.1" customHeight="1" x14ac:dyDescent="0.25">
      <c r="A376" s="313" t="s">
        <v>1761</v>
      </c>
      <c r="B376" s="313"/>
      <c r="C376" s="313"/>
      <c r="K376" s="313" t="s">
        <v>1212</v>
      </c>
      <c r="L376" s="313"/>
      <c r="M376" s="313"/>
      <c r="N376" s="313"/>
      <c r="O376" s="313"/>
      <c r="P376" s="313"/>
      <c r="Q376" s="314">
        <v>0</v>
      </c>
      <c r="R376" s="314"/>
      <c r="T376" s="315">
        <v>8054.92</v>
      </c>
      <c r="U376" s="315"/>
      <c r="V376" s="315"/>
      <c r="Y376" s="315">
        <v>0</v>
      </c>
      <c r="Z376" s="315"/>
      <c r="AA376" s="315"/>
      <c r="AB376" s="315"/>
      <c r="AC376" s="315"/>
      <c r="AD376" s="315"/>
      <c r="AF376" s="314">
        <v>8054.92</v>
      </c>
      <c r="AG376" s="314"/>
      <c r="AH376" s="314"/>
      <c r="AI376" s="314"/>
      <c r="AJ376" s="314"/>
      <c r="AK376" s="314"/>
      <c r="AL376" s="314"/>
    </row>
    <row r="377" spans="1:38" ht="11.1" customHeight="1" x14ac:dyDescent="0.25">
      <c r="A377" s="313" t="s">
        <v>1762</v>
      </c>
      <c r="B377" s="313"/>
      <c r="C377" s="313"/>
      <c r="L377" s="313" t="s">
        <v>1214</v>
      </c>
      <c r="M377" s="313"/>
      <c r="N377" s="313"/>
      <c r="O377" s="313"/>
      <c r="P377" s="313"/>
      <c r="Q377" s="314">
        <v>0</v>
      </c>
      <c r="R377" s="314"/>
      <c r="T377" s="315">
        <v>2951.17</v>
      </c>
      <c r="U377" s="315"/>
      <c r="V377" s="315"/>
      <c r="Y377" s="315">
        <v>0</v>
      </c>
      <c r="Z377" s="315"/>
      <c r="AA377" s="315"/>
      <c r="AB377" s="315"/>
      <c r="AC377" s="315"/>
      <c r="AD377" s="315"/>
      <c r="AF377" s="314">
        <v>2951.17</v>
      </c>
      <c r="AG377" s="314"/>
      <c r="AH377" s="314"/>
      <c r="AI377" s="314"/>
      <c r="AJ377" s="314"/>
      <c r="AK377" s="314"/>
      <c r="AL377" s="314"/>
    </row>
    <row r="378" spans="1:38" ht="11.1" customHeight="1" x14ac:dyDescent="0.25">
      <c r="A378" s="316" t="s">
        <v>1763</v>
      </c>
      <c r="B378" s="316"/>
      <c r="C378" s="316"/>
      <c r="M378" s="316" t="s">
        <v>1216</v>
      </c>
      <c r="N378" s="316"/>
      <c r="O378" s="316"/>
      <c r="P378" s="316"/>
      <c r="Q378" s="310">
        <v>0</v>
      </c>
      <c r="R378" s="310"/>
      <c r="T378" s="317">
        <v>979</v>
      </c>
      <c r="U378" s="317"/>
      <c r="V378" s="317"/>
      <c r="Y378" s="317">
        <v>0</v>
      </c>
      <c r="Z378" s="317"/>
      <c r="AA378" s="317"/>
      <c r="AB378" s="317"/>
      <c r="AC378" s="317"/>
      <c r="AD378" s="317"/>
      <c r="AF378" s="310">
        <v>979</v>
      </c>
      <c r="AG378" s="310"/>
      <c r="AH378" s="310"/>
      <c r="AI378" s="310"/>
      <c r="AJ378" s="310"/>
      <c r="AK378" s="310"/>
      <c r="AL378" s="310"/>
    </row>
    <row r="379" spans="1:38" ht="11.1" customHeight="1" x14ac:dyDescent="0.25">
      <c r="A379" s="316" t="s">
        <v>1764</v>
      </c>
      <c r="B379" s="316"/>
      <c r="C379" s="316"/>
      <c r="M379" s="316" t="s">
        <v>1218</v>
      </c>
      <c r="N379" s="316"/>
      <c r="O379" s="316"/>
      <c r="P379" s="316"/>
      <c r="Q379" s="310">
        <v>0</v>
      </c>
      <c r="R379" s="310"/>
      <c r="T379" s="317">
        <v>1972.17</v>
      </c>
      <c r="U379" s="317"/>
      <c r="V379" s="317"/>
      <c r="Y379" s="317">
        <v>0</v>
      </c>
      <c r="Z379" s="317"/>
      <c r="AA379" s="317"/>
      <c r="AB379" s="317"/>
      <c r="AC379" s="317"/>
      <c r="AD379" s="317"/>
      <c r="AF379" s="310">
        <v>1972.17</v>
      </c>
      <c r="AG379" s="310"/>
      <c r="AH379" s="310"/>
      <c r="AI379" s="310"/>
      <c r="AJ379" s="310"/>
      <c r="AK379" s="310"/>
      <c r="AL379" s="310"/>
    </row>
    <row r="380" spans="1:38" ht="11.1" customHeight="1" x14ac:dyDescent="0.25">
      <c r="A380" s="313" t="s">
        <v>1765</v>
      </c>
      <c r="B380" s="313"/>
      <c r="C380" s="313"/>
      <c r="L380" s="313" t="s">
        <v>1220</v>
      </c>
      <c r="M380" s="313"/>
      <c r="N380" s="313"/>
      <c r="O380" s="313"/>
      <c r="P380" s="313"/>
      <c r="Q380" s="314">
        <v>0</v>
      </c>
      <c r="R380" s="314"/>
      <c r="T380" s="315">
        <v>2680.57</v>
      </c>
      <c r="U380" s="315"/>
      <c r="V380" s="315"/>
      <c r="Y380" s="315">
        <v>0</v>
      </c>
      <c r="Z380" s="315"/>
      <c r="AA380" s="315"/>
      <c r="AB380" s="315"/>
      <c r="AC380" s="315"/>
      <c r="AD380" s="315"/>
      <c r="AF380" s="314">
        <v>2680.57</v>
      </c>
      <c r="AG380" s="314"/>
      <c r="AH380" s="314"/>
      <c r="AI380" s="314"/>
      <c r="AJ380" s="314"/>
      <c r="AK380" s="314"/>
      <c r="AL380" s="314"/>
    </row>
    <row r="381" spans="1:38" ht="11.1" customHeight="1" x14ac:dyDescent="0.25">
      <c r="A381" s="316" t="s">
        <v>1766</v>
      </c>
      <c r="B381" s="316"/>
      <c r="C381" s="316"/>
      <c r="M381" s="316" t="s">
        <v>1216</v>
      </c>
      <c r="N381" s="316"/>
      <c r="O381" s="316"/>
      <c r="P381" s="316"/>
      <c r="Q381" s="310">
        <v>0</v>
      </c>
      <c r="R381" s="310"/>
      <c r="T381" s="317">
        <v>708.4</v>
      </c>
      <c r="U381" s="317"/>
      <c r="V381" s="317"/>
      <c r="Y381" s="317">
        <v>0</v>
      </c>
      <c r="Z381" s="317"/>
      <c r="AA381" s="317"/>
      <c r="AB381" s="317"/>
      <c r="AC381" s="317"/>
      <c r="AD381" s="317"/>
      <c r="AF381" s="310">
        <v>708.4</v>
      </c>
      <c r="AG381" s="310"/>
      <c r="AH381" s="310"/>
      <c r="AI381" s="310"/>
      <c r="AJ381" s="310"/>
      <c r="AK381" s="310"/>
      <c r="AL381" s="310"/>
    </row>
    <row r="382" spans="1:38" ht="11.1" customHeight="1" x14ac:dyDescent="0.25">
      <c r="A382" s="316" t="s">
        <v>1767</v>
      </c>
      <c r="B382" s="316"/>
      <c r="C382" s="316"/>
      <c r="M382" s="316" t="s">
        <v>1218</v>
      </c>
      <c r="N382" s="316"/>
      <c r="O382" s="316"/>
      <c r="P382" s="316"/>
      <c r="Q382" s="310">
        <v>0</v>
      </c>
      <c r="R382" s="310"/>
      <c r="T382" s="317">
        <v>1972.17</v>
      </c>
      <c r="U382" s="317"/>
      <c r="V382" s="317"/>
      <c r="Y382" s="317">
        <v>0</v>
      </c>
      <c r="Z382" s="317"/>
      <c r="AA382" s="317"/>
      <c r="AB382" s="317"/>
      <c r="AC382" s="317"/>
      <c r="AD382" s="317"/>
      <c r="AF382" s="310">
        <v>1972.17</v>
      </c>
      <c r="AG382" s="310"/>
      <c r="AH382" s="310"/>
      <c r="AI382" s="310"/>
      <c r="AJ382" s="310"/>
      <c r="AK382" s="310"/>
      <c r="AL382" s="310"/>
    </row>
    <row r="383" spans="1:38" ht="11.1" customHeight="1" x14ac:dyDescent="0.25">
      <c r="A383" s="313" t="s">
        <v>1768</v>
      </c>
      <c r="B383" s="313"/>
      <c r="C383" s="313"/>
      <c r="L383" s="313" t="s">
        <v>1224</v>
      </c>
      <c r="M383" s="313"/>
      <c r="N383" s="313"/>
      <c r="O383" s="313"/>
      <c r="P383" s="313"/>
      <c r="Q383" s="314">
        <v>0</v>
      </c>
      <c r="R383" s="314"/>
      <c r="T383" s="315">
        <v>451</v>
      </c>
      <c r="U383" s="315"/>
      <c r="V383" s="315"/>
      <c r="Y383" s="315">
        <v>0</v>
      </c>
      <c r="Z383" s="315"/>
      <c r="AA383" s="315"/>
      <c r="AB383" s="315"/>
      <c r="AC383" s="315"/>
      <c r="AD383" s="315"/>
      <c r="AF383" s="314">
        <v>451</v>
      </c>
      <c r="AG383" s="314"/>
      <c r="AH383" s="314"/>
      <c r="AI383" s="314"/>
      <c r="AJ383" s="314"/>
      <c r="AK383" s="314"/>
      <c r="AL383" s="314"/>
    </row>
    <row r="384" spans="1:38" ht="11.1" customHeight="1" x14ac:dyDescent="0.25">
      <c r="A384" s="316" t="s">
        <v>1769</v>
      </c>
      <c r="B384" s="316"/>
      <c r="C384" s="316"/>
      <c r="M384" s="316" t="s">
        <v>1216</v>
      </c>
      <c r="N384" s="316"/>
      <c r="O384" s="316"/>
      <c r="P384" s="316"/>
      <c r="Q384" s="310">
        <v>0</v>
      </c>
      <c r="R384" s="310"/>
      <c r="T384" s="317">
        <v>451</v>
      </c>
      <c r="U384" s="317"/>
      <c r="V384" s="317"/>
      <c r="Y384" s="317">
        <v>0</v>
      </c>
      <c r="Z384" s="317"/>
      <c r="AA384" s="317"/>
      <c r="AB384" s="317"/>
      <c r="AC384" s="317"/>
      <c r="AD384" s="317"/>
      <c r="AF384" s="310">
        <v>451</v>
      </c>
      <c r="AG384" s="310"/>
      <c r="AH384" s="310"/>
      <c r="AI384" s="310"/>
      <c r="AJ384" s="310"/>
      <c r="AK384" s="310"/>
      <c r="AL384" s="310"/>
    </row>
    <row r="385" spans="1:38" ht="11.1" customHeight="1" x14ac:dyDescent="0.25">
      <c r="A385" s="313" t="s">
        <v>1770</v>
      </c>
      <c r="B385" s="313"/>
      <c r="C385" s="313"/>
      <c r="L385" s="313" t="s">
        <v>1227</v>
      </c>
      <c r="M385" s="313"/>
      <c r="N385" s="313"/>
      <c r="O385" s="313"/>
      <c r="P385" s="313"/>
      <c r="Q385" s="314">
        <v>0</v>
      </c>
      <c r="R385" s="314"/>
      <c r="T385" s="315">
        <v>1972.18</v>
      </c>
      <c r="U385" s="315"/>
      <c r="V385" s="315"/>
      <c r="Y385" s="315">
        <v>0</v>
      </c>
      <c r="Z385" s="315"/>
      <c r="AA385" s="315"/>
      <c r="AB385" s="315"/>
      <c r="AC385" s="315"/>
      <c r="AD385" s="315"/>
      <c r="AF385" s="314">
        <v>1972.18</v>
      </c>
      <c r="AG385" s="314"/>
      <c r="AH385" s="314"/>
      <c r="AI385" s="314"/>
      <c r="AJ385" s="314"/>
      <c r="AK385" s="314"/>
      <c r="AL385" s="314"/>
    </row>
    <row r="386" spans="1:38" ht="11.1" customHeight="1" x14ac:dyDescent="0.25">
      <c r="A386" s="316" t="s">
        <v>1771</v>
      </c>
      <c r="B386" s="316"/>
      <c r="C386" s="316"/>
      <c r="M386" s="316" t="s">
        <v>1218</v>
      </c>
      <c r="N386" s="316"/>
      <c r="O386" s="316"/>
      <c r="P386" s="316"/>
      <c r="Q386" s="310">
        <v>0</v>
      </c>
      <c r="R386" s="310"/>
      <c r="T386" s="317">
        <v>1972.18</v>
      </c>
      <c r="U386" s="317"/>
      <c r="V386" s="317"/>
      <c r="Y386" s="317">
        <v>0</v>
      </c>
      <c r="Z386" s="317"/>
      <c r="AA386" s="317"/>
      <c r="AB386" s="317"/>
      <c r="AC386" s="317"/>
      <c r="AD386" s="317"/>
      <c r="AF386" s="310">
        <v>1972.18</v>
      </c>
      <c r="AG386" s="310"/>
      <c r="AH386" s="310"/>
      <c r="AI386" s="310"/>
      <c r="AJ386" s="310"/>
      <c r="AK386" s="310"/>
      <c r="AL386" s="310"/>
    </row>
    <row r="387" spans="1:38" ht="11.1" customHeight="1" x14ac:dyDescent="0.25">
      <c r="A387" s="313" t="s">
        <v>1772</v>
      </c>
      <c r="B387" s="313"/>
      <c r="C387" s="313"/>
      <c r="K387" s="313" t="s">
        <v>207</v>
      </c>
      <c r="L387" s="313"/>
      <c r="M387" s="313"/>
      <c r="N387" s="313"/>
      <c r="O387" s="313"/>
      <c r="P387" s="313"/>
      <c r="Q387" s="314">
        <v>0</v>
      </c>
      <c r="R387" s="314"/>
      <c r="T387" s="315">
        <v>48631.34</v>
      </c>
      <c r="U387" s="315"/>
      <c r="V387" s="315"/>
      <c r="Y387" s="315">
        <v>0</v>
      </c>
      <c r="Z387" s="315"/>
      <c r="AA387" s="315"/>
      <c r="AB387" s="315"/>
      <c r="AC387" s="315"/>
      <c r="AD387" s="315"/>
      <c r="AF387" s="314">
        <v>48631.34</v>
      </c>
      <c r="AG387" s="314"/>
      <c r="AH387" s="314"/>
      <c r="AI387" s="314"/>
      <c r="AJ387" s="314"/>
      <c r="AK387" s="314"/>
      <c r="AL387" s="314"/>
    </row>
    <row r="388" spans="1:38" ht="11.1" customHeight="1" x14ac:dyDescent="0.25">
      <c r="A388" s="313" t="s">
        <v>1773</v>
      </c>
      <c r="B388" s="313"/>
      <c r="C388" s="313"/>
      <c r="L388" s="313" t="s">
        <v>1231</v>
      </c>
      <c r="M388" s="313"/>
      <c r="N388" s="313"/>
      <c r="O388" s="313"/>
      <c r="P388" s="313"/>
      <c r="Q388" s="314">
        <v>0</v>
      </c>
      <c r="R388" s="314"/>
      <c r="T388" s="315">
        <v>27680.83</v>
      </c>
      <c r="U388" s="315"/>
      <c r="V388" s="315"/>
      <c r="Y388" s="315">
        <v>0</v>
      </c>
      <c r="Z388" s="315"/>
      <c r="AA388" s="315"/>
      <c r="AB388" s="315"/>
      <c r="AC388" s="315"/>
      <c r="AD388" s="315"/>
      <c r="AF388" s="314">
        <v>27680.83</v>
      </c>
      <c r="AG388" s="314"/>
      <c r="AH388" s="314"/>
      <c r="AI388" s="314"/>
      <c r="AJ388" s="314"/>
      <c r="AK388" s="314"/>
      <c r="AL388" s="314"/>
    </row>
    <row r="389" spans="1:38" ht="11.1" customHeight="1" x14ac:dyDescent="0.25">
      <c r="A389" s="316" t="s">
        <v>1774</v>
      </c>
      <c r="B389" s="316"/>
      <c r="C389" s="316"/>
      <c r="M389" s="316" t="s">
        <v>1233</v>
      </c>
      <c r="N389" s="316"/>
      <c r="O389" s="316"/>
      <c r="P389" s="316"/>
      <c r="Q389" s="310">
        <v>0</v>
      </c>
      <c r="R389" s="310"/>
      <c r="T389" s="317">
        <v>7773.83</v>
      </c>
      <c r="U389" s="317"/>
      <c r="V389" s="317"/>
      <c r="Y389" s="317">
        <v>0</v>
      </c>
      <c r="Z389" s="317"/>
      <c r="AA389" s="317"/>
      <c r="AB389" s="317"/>
      <c r="AC389" s="317"/>
      <c r="AD389" s="317"/>
      <c r="AF389" s="310">
        <v>7773.83</v>
      </c>
      <c r="AG389" s="310"/>
      <c r="AH389" s="310"/>
      <c r="AI389" s="310"/>
      <c r="AJ389" s="310"/>
      <c r="AK389" s="310"/>
      <c r="AL389" s="310"/>
    </row>
    <row r="390" spans="1:38" ht="11.1" customHeight="1" x14ac:dyDescent="0.25">
      <c r="A390" s="316" t="s">
        <v>1775</v>
      </c>
      <c r="B390" s="316"/>
      <c r="C390" s="316"/>
      <c r="M390" s="316" t="s">
        <v>1235</v>
      </c>
      <c r="N390" s="316"/>
      <c r="O390" s="316"/>
      <c r="P390" s="316"/>
      <c r="Q390" s="310">
        <v>0</v>
      </c>
      <c r="R390" s="310"/>
      <c r="T390" s="317">
        <v>19907</v>
      </c>
      <c r="U390" s="317"/>
      <c r="V390" s="317"/>
      <c r="Y390" s="317">
        <v>0</v>
      </c>
      <c r="Z390" s="317"/>
      <c r="AA390" s="317"/>
      <c r="AB390" s="317"/>
      <c r="AC390" s="317"/>
      <c r="AD390" s="317"/>
      <c r="AF390" s="310">
        <v>19907</v>
      </c>
      <c r="AG390" s="310"/>
      <c r="AH390" s="310"/>
      <c r="AI390" s="310"/>
      <c r="AJ390" s="310"/>
      <c r="AK390" s="310"/>
      <c r="AL390" s="310"/>
    </row>
    <row r="391" spans="1:38" ht="11.1" customHeight="1" x14ac:dyDescent="0.25">
      <c r="A391" s="313" t="s">
        <v>1776</v>
      </c>
      <c r="B391" s="313"/>
      <c r="C391" s="313"/>
      <c r="L391" s="313" t="s">
        <v>1777</v>
      </c>
      <c r="M391" s="313"/>
      <c r="N391" s="313"/>
      <c r="O391" s="313"/>
      <c r="P391" s="313"/>
      <c r="Q391" s="314">
        <v>0</v>
      </c>
      <c r="R391" s="314"/>
      <c r="T391" s="315">
        <v>881.07</v>
      </c>
      <c r="U391" s="315"/>
      <c r="V391" s="315"/>
      <c r="Y391" s="315">
        <v>0</v>
      </c>
      <c r="Z391" s="315"/>
      <c r="AA391" s="315"/>
      <c r="AB391" s="315"/>
      <c r="AC391" s="315"/>
      <c r="AD391" s="315"/>
      <c r="AF391" s="314">
        <v>881.07</v>
      </c>
      <c r="AG391" s="314"/>
      <c r="AH391" s="314"/>
      <c r="AI391" s="314"/>
      <c r="AJ391" s="314"/>
      <c r="AK391" s="314"/>
      <c r="AL391" s="314"/>
    </row>
    <row r="392" spans="1:38" ht="11.1" customHeight="1" x14ac:dyDescent="0.25">
      <c r="A392" s="316" t="s">
        <v>1778</v>
      </c>
      <c r="B392" s="316"/>
      <c r="C392" s="316"/>
      <c r="M392" s="316" t="s">
        <v>1239</v>
      </c>
      <c r="N392" s="316"/>
      <c r="O392" s="316"/>
      <c r="P392" s="316"/>
      <c r="Q392" s="310">
        <v>0</v>
      </c>
      <c r="R392" s="310"/>
      <c r="T392" s="317">
        <v>720</v>
      </c>
      <c r="U392" s="317"/>
      <c r="V392" s="317"/>
      <c r="Y392" s="317">
        <v>0</v>
      </c>
      <c r="Z392" s="317"/>
      <c r="AA392" s="317"/>
      <c r="AB392" s="317"/>
      <c r="AC392" s="317"/>
      <c r="AD392" s="317"/>
      <c r="AF392" s="310">
        <v>720</v>
      </c>
      <c r="AG392" s="310"/>
      <c r="AH392" s="310"/>
      <c r="AI392" s="310"/>
      <c r="AJ392" s="310"/>
      <c r="AK392" s="310"/>
      <c r="AL392" s="310"/>
    </row>
    <row r="393" spans="1:38" ht="11.1" customHeight="1" x14ac:dyDescent="0.25">
      <c r="A393" s="316" t="s">
        <v>1779</v>
      </c>
      <c r="B393" s="316"/>
      <c r="C393" s="316"/>
      <c r="M393" s="316" t="s">
        <v>1233</v>
      </c>
      <c r="N393" s="316"/>
      <c r="O393" s="316"/>
      <c r="P393" s="316"/>
      <c r="Q393" s="310">
        <v>0</v>
      </c>
      <c r="R393" s="310"/>
      <c r="T393" s="317">
        <v>161.07</v>
      </c>
      <c r="U393" s="317"/>
      <c r="V393" s="317"/>
      <c r="Y393" s="317">
        <v>0</v>
      </c>
      <c r="Z393" s="317"/>
      <c r="AA393" s="317"/>
      <c r="AB393" s="317"/>
      <c r="AC393" s="317"/>
      <c r="AD393" s="317"/>
      <c r="AF393" s="310">
        <v>161.07</v>
      </c>
      <c r="AG393" s="310"/>
      <c r="AH393" s="310"/>
      <c r="AI393" s="310"/>
      <c r="AJ393" s="310"/>
      <c r="AK393" s="310"/>
      <c r="AL393" s="310"/>
    </row>
    <row r="394" spans="1:38" ht="11.1" customHeight="1" x14ac:dyDescent="0.25">
      <c r="A394" s="313" t="s">
        <v>1780</v>
      </c>
      <c r="B394" s="313"/>
      <c r="C394" s="313"/>
      <c r="L394" s="313" t="s">
        <v>1242</v>
      </c>
      <c r="M394" s="313"/>
      <c r="N394" s="313"/>
      <c r="O394" s="313"/>
      <c r="P394" s="313"/>
      <c r="Q394" s="314">
        <v>0</v>
      </c>
      <c r="R394" s="314"/>
      <c r="T394" s="315">
        <v>7773.86</v>
      </c>
      <c r="U394" s="315"/>
      <c r="V394" s="315"/>
      <c r="Y394" s="315">
        <v>0</v>
      </c>
      <c r="Z394" s="315"/>
      <c r="AA394" s="315"/>
      <c r="AB394" s="315"/>
      <c r="AC394" s="315"/>
      <c r="AD394" s="315"/>
      <c r="AF394" s="314">
        <v>7773.86</v>
      </c>
      <c r="AG394" s="314"/>
      <c r="AH394" s="314"/>
      <c r="AI394" s="314"/>
      <c r="AJ394" s="314"/>
      <c r="AK394" s="314"/>
      <c r="AL394" s="314"/>
    </row>
    <row r="395" spans="1:38" ht="11.1" customHeight="1" x14ac:dyDescent="0.25">
      <c r="A395" s="316" t="s">
        <v>1781</v>
      </c>
      <c r="B395" s="316"/>
      <c r="C395" s="316"/>
      <c r="M395" s="316" t="s">
        <v>1233</v>
      </c>
      <c r="N395" s="316"/>
      <c r="O395" s="316"/>
      <c r="P395" s="316"/>
      <c r="Q395" s="310">
        <v>0</v>
      </c>
      <c r="R395" s="310"/>
      <c r="T395" s="317">
        <v>7773.86</v>
      </c>
      <c r="U395" s="317"/>
      <c r="V395" s="317"/>
      <c r="Y395" s="317">
        <v>0</v>
      </c>
      <c r="Z395" s="317"/>
      <c r="AA395" s="317"/>
      <c r="AB395" s="317"/>
      <c r="AC395" s="317"/>
      <c r="AD395" s="317"/>
      <c r="AF395" s="310">
        <v>7773.86</v>
      </c>
      <c r="AG395" s="310"/>
      <c r="AH395" s="310"/>
      <c r="AI395" s="310"/>
      <c r="AJ395" s="310"/>
      <c r="AK395" s="310"/>
      <c r="AL395" s="310"/>
    </row>
    <row r="396" spans="1:38" ht="11.1" customHeight="1" x14ac:dyDescent="0.25">
      <c r="A396" s="313" t="s">
        <v>1782</v>
      </c>
      <c r="B396" s="313"/>
      <c r="C396" s="313"/>
      <c r="L396" s="313" t="s">
        <v>1245</v>
      </c>
      <c r="M396" s="313"/>
      <c r="N396" s="313"/>
      <c r="O396" s="313"/>
      <c r="P396" s="313"/>
      <c r="Q396" s="314">
        <v>0</v>
      </c>
      <c r="R396" s="314"/>
      <c r="T396" s="315">
        <v>12295.58</v>
      </c>
      <c r="U396" s="315"/>
      <c r="V396" s="315"/>
      <c r="Y396" s="315">
        <v>0</v>
      </c>
      <c r="Z396" s="315"/>
      <c r="AA396" s="315"/>
      <c r="AB396" s="315"/>
      <c r="AC396" s="315"/>
      <c r="AD396" s="315"/>
      <c r="AF396" s="314">
        <v>12295.58</v>
      </c>
      <c r="AG396" s="314"/>
      <c r="AH396" s="314"/>
      <c r="AI396" s="314"/>
      <c r="AJ396" s="314"/>
      <c r="AK396" s="314"/>
      <c r="AL396" s="314"/>
    </row>
    <row r="397" spans="1:38" ht="11.1" customHeight="1" x14ac:dyDescent="0.25">
      <c r="A397" s="316" t="s">
        <v>1783</v>
      </c>
      <c r="B397" s="316"/>
      <c r="C397" s="316"/>
      <c r="M397" s="316" t="s">
        <v>1247</v>
      </c>
      <c r="N397" s="316"/>
      <c r="O397" s="316"/>
      <c r="P397" s="316"/>
      <c r="Q397" s="310">
        <v>0</v>
      </c>
      <c r="R397" s="310"/>
      <c r="T397" s="317">
        <v>1314.12</v>
      </c>
      <c r="U397" s="317"/>
      <c r="V397" s="317"/>
      <c r="Y397" s="317">
        <v>0</v>
      </c>
      <c r="Z397" s="317"/>
      <c r="AA397" s="317"/>
      <c r="AB397" s="317"/>
      <c r="AC397" s="317"/>
      <c r="AD397" s="317"/>
      <c r="AF397" s="310">
        <v>1314.12</v>
      </c>
      <c r="AG397" s="310"/>
      <c r="AH397" s="310"/>
      <c r="AI397" s="310"/>
      <c r="AJ397" s="310"/>
      <c r="AK397" s="310"/>
      <c r="AL397" s="310"/>
    </row>
    <row r="398" spans="1:38" ht="11.1" customHeight="1" x14ac:dyDescent="0.25">
      <c r="A398" s="316" t="s">
        <v>1784</v>
      </c>
      <c r="B398" s="316"/>
      <c r="C398" s="316"/>
      <c r="M398" s="316" t="s">
        <v>1233</v>
      </c>
      <c r="N398" s="316"/>
      <c r="O398" s="316"/>
      <c r="P398" s="316"/>
      <c r="Q398" s="310">
        <v>0</v>
      </c>
      <c r="R398" s="310"/>
      <c r="T398" s="317">
        <v>10981.46</v>
      </c>
      <c r="U398" s="317"/>
      <c r="V398" s="317"/>
      <c r="Y398" s="317">
        <v>0</v>
      </c>
      <c r="Z398" s="317"/>
      <c r="AA398" s="317"/>
      <c r="AB398" s="317"/>
      <c r="AC398" s="317"/>
      <c r="AD398" s="317"/>
      <c r="AF398" s="310">
        <v>10981.46</v>
      </c>
      <c r="AG398" s="310"/>
      <c r="AH398" s="310"/>
      <c r="AI398" s="310"/>
      <c r="AJ398" s="310"/>
      <c r="AK398" s="310"/>
      <c r="AL398" s="310"/>
    </row>
    <row r="399" spans="1:38" ht="11.1" customHeight="1" x14ac:dyDescent="0.25">
      <c r="A399" s="313" t="s">
        <v>710</v>
      </c>
      <c r="B399" s="313"/>
      <c r="C399" s="313"/>
      <c r="J399" s="313" t="s">
        <v>173</v>
      </c>
      <c r="K399" s="313"/>
      <c r="L399" s="313"/>
      <c r="M399" s="313"/>
      <c r="N399" s="313"/>
      <c r="O399" s="313"/>
      <c r="P399" s="313"/>
      <c r="Q399" s="314">
        <v>0</v>
      </c>
      <c r="R399" s="314"/>
      <c r="T399" s="315">
        <v>1265373.27</v>
      </c>
      <c r="U399" s="315"/>
      <c r="V399" s="315"/>
      <c r="Y399" s="315">
        <v>307934.78999999998</v>
      </c>
      <c r="Z399" s="315"/>
      <c r="AA399" s="315"/>
      <c r="AB399" s="315"/>
      <c r="AC399" s="315"/>
      <c r="AD399" s="315"/>
      <c r="AF399" s="314">
        <v>957438.48</v>
      </c>
      <c r="AG399" s="314"/>
      <c r="AH399" s="314"/>
      <c r="AI399" s="314"/>
      <c r="AJ399" s="314"/>
      <c r="AK399" s="314"/>
      <c r="AL399" s="314"/>
    </row>
    <row r="400" spans="1:38" ht="11.1" customHeight="1" x14ac:dyDescent="0.25">
      <c r="A400" s="313" t="s">
        <v>711</v>
      </c>
      <c r="B400" s="313"/>
      <c r="C400" s="313"/>
      <c r="K400" s="313" t="s">
        <v>712</v>
      </c>
      <c r="L400" s="313"/>
      <c r="M400" s="313"/>
      <c r="N400" s="313"/>
      <c r="O400" s="313"/>
      <c r="P400" s="313"/>
      <c r="Q400" s="314">
        <v>0</v>
      </c>
      <c r="R400" s="314"/>
      <c r="T400" s="315">
        <v>1263401.0900000001</v>
      </c>
      <c r="U400" s="315"/>
      <c r="V400" s="315"/>
      <c r="Y400" s="315">
        <v>307934.78999999998</v>
      </c>
      <c r="Z400" s="315"/>
      <c r="AA400" s="315"/>
      <c r="AB400" s="315"/>
      <c r="AC400" s="315"/>
      <c r="AD400" s="315"/>
      <c r="AF400" s="314">
        <v>955466.3</v>
      </c>
      <c r="AG400" s="314"/>
      <c r="AH400" s="314"/>
      <c r="AI400" s="314"/>
      <c r="AJ400" s="314"/>
      <c r="AK400" s="314"/>
      <c r="AL400" s="314"/>
    </row>
    <row r="401" spans="1:38" ht="11.1" customHeight="1" x14ac:dyDescent="0.25">
      <c r="A401" s="313" t="s">
        <v>1785</v>
      </c>
      <c r="B401" s="313"/>
      <c r="C401" s="313"/>
      <c r="L401" s="313" t="s">
        <v>1252</v>
      </c>
      <c r="M401" s="313"/>
      <c r="N401" s="313"/>
      <c r="O401" s="313"/>
      <c r="P401" s="313"/>
      <c r="Q401" s="314">
        <v>0</v>
      </c>
      <c r="R401" s="314"/>
      <c r="T401" s="315">
        <v>557521.37</v>
      </c>
      <c r="U401" s="315"/>
      <c r="V401" s="315"/>
      <c r="Y401" s="315">
        <v>31874.71</v>
      </c>
      <c r="Z401" s="315"/>
      <c r="AA401" s="315"/>
      <c r="AB401" s="315"/>
      <c r="AC401" s="315"/>
      <c r="AD401" s="315"/>
      <c r="AF401" s="314">
        <v>525646.66</v>
      </c>
      <c r="AG401" s="314"/>
      <c r="AH401" s="314"/>
      <c r="AI401" s="314"/>
      <c r="AJ401" s="314"/>
      <c r="AK401" s="314"/>
      <c r="AL401" s="314"/>
    </row>
    <row r="402" spans="1:38" ht="11.1" customHeight="1" x14ac:dyDescent="0.25">
      <c r="A402" s="316" t="s">
        <v>1786</v>
      </c>
      <c r="B402" s="316"/>
      <c r="C402" s="316"/>
      <c r="M402" s="316" t="s">
        <v>175</v>
      </c>
      <c r="N402" s="316"/>
      <c r="O402" s="316"/>
      <c r="P402" s="316"/>
      <c r="Q402" s="310">
        <v>0</v>
      </c>
      <c r="R402" s="310"/>
      <c r="T402" s="317">
        <v>332311.26</v>
      </c>
      <c r="U402" s="317"/>
      <c r="V402" s="317"/>
      <c r="Y402" s="317">
        <v>0</v>
      </c>
      <c r="Z402" s="317"/>
      <c r="AA402" s="317"/>
      <c r="AB402" s="317"/>
      <c r="AC402" s="317"/>
      <c r="AD402" s="317"/>
      <c r="AF402" s="310">
        <v>332311.26</v>
      </c>
      <c r="AG402" s="310"/>
      <c r="AH402" s="310"/>
      <c r="AI402" s="310"/>
      <c r="AJ402" s="310"/>
      <c r="AK402" s="310"/>
      <c r="AL402" s="310"/>
    </row>
    <row r="403" spans="1:38" ht="11.1" customHeight="1" x14ac:dyDescent="0.25">
      <c r="A403" s="316" t="s">
        <v>1787</v>
      </c>
      <c r="B403" s="316"/>
      <c r="C403" s="316"/>
      <c r="M403" s="316" t="s">
        <v>1255</v>
      </c>
      <c r="N403" s="316"/>
      <c r="O403" s="316"/>
      <c r="P403" s="316"/>
      <c r="Q403" s="310">
        <v>0</v>
      </c>
      <c r="R403" s="310"/>
      <c r="T403" s="317">
        <v>25941.599999999999</v>
      </c>
      <c r="U403" s="317"/>
      <c r="V403" s="317"/>
      <c r="Y403" s="317">
        <v>0</v>
      </c>
      <c r="Z403" s="317"/>
      <c r="AA403" s="317"/>
      <c r="AB403" s="317"/>
      <c r="AC403" s="317"/>
      <c r="AD403" s="317"/>
      <c r="AF403" s="310">
        <v>25941.599999999999</v>
      </c>
      <c r="AG403" s="310"/>
      <c r="AH403" s="310"/>
      <c r="AI403" s="310"/>
      <c r="AJ403" s="310"/>
      <c r="AK403" s="310"/>
      <c r="AL403" s="310"/>
    </row>
    <row r="404" spans="1:38" ht="11.1" customHeight="1" x14ac:dyDescent="0.25">
      <c r="A404" s="316" t="s">
        <v>1788</v>
      </c>
      <c r="B404" s="316"/>
      <c r="C404" s="316"/>
      <c r="M404" s="316" t="s">
        <v>1257</v>
      </c>
      <c r="N404" s="316"/>
      <c r="O404" s="316"/>
      <c r="P404" s="316"/>
      <c r="Q404" s="310">
        <v>0</v>
      </c>
      <c r="R404" s="310"/>
      <c r="T404" s="317">
        <v>7082.06</v>
      </c>
      <c r="U404" s="317"/>
      <c r="V404" s="317"/>
      <c r="Y404" s="317">
        <v>0</v>
      </c>
      <c r="Z404" s="317"/>
      <c r="AA404" s="317"/>
      <c r="AB404" s="317"/>
      <c r="AC404" s="317"/>
      <c r="AD404" s="317"/>
      <c r="AF404" s="310">
        <v>7082.06</v>
      </c>
      <c r="AG404" s="310"/>
      <c r="AH404" s="310"/>
      <c r="AI404" s="310"/>
      <c r="AJ404" s="310"/>
      <c r="AK404" s="310"/>
      <c r="AL404" s="310"/>
    </row>
    <row r="405" spans="1:38" ht="11.1" customHeight="1" x14ac:dyDescent="0.25">
      <c r="A405" s="316" t="s">
        <v>1789</v>
      </c>
      <c r="B405" s="316"/>
      <c r="C405" s="316"/>
      <c r="M405" s="316" t="s">
        <v>178</v>
      </c>
      <c r="N405" s="316"/>
      <c r="O405" s="316"/>
      <c r="P405" s="316"/>
      <c r="Q405" s="310">
        <v>0</v>
      </c>
      <c r="R405" s="310"/>
      <c r="T405" s="317">
        <v>74550.78</v>
      </c>
      <c r="U405" s="317"/>
      <c r="V405" s="317"/>
      <c r="Y405" s="317">
        <v>0</v>
      </c>
      <c r="Z405" s="317"/>
      <c r="AA405" s="317"/>
      <c r="AB405" s="317"/>
      <c r="AC405" s="317"/>
      <c r="AD405" s="317"/>
      <c r="AF405" s="310">
        <v>74550.78</v>
      </c>
      <c r="AG405" s="310"/>
      <c r="AH405" s="310"/>
      <c r="AI405" s="310"/>
      <c r="AJ405" s="310"/>
      <c r="AK405" s="310"/>
      <c r="AL405" s="310"/>
    </row>
    <row r="406" spans="1:38" ht="11.1" customHeight="1" x14ac:dyDescent="0.25">
      <c r="A406" s="316" t="s">
        <v>1790</v>
      </c>
      <c r="B406" s="316"/>
      <c r="C406" s="316"/>
      <c r="M406" s="316" t="s">
        <v>179</v>
      </c>
      <c r="N406" s="316"/>
      <c r="O406" s="316"/>
      <c r="P406" s="316"/>
      <c r="Q406" s="310">
        <v>0</v>
      </c>
      <c r="R406" s="310"/>
      <c r="T406" s="317">
        <v>26953.78</v>
      </c>
      <c r="U406" s="317"/>
      <c r="V406" s="317"/>
      <c r="Y406" s="317">
        <v>0</v>
      </c>
      <c r="Z406" s="317"/>
      <c r="AA406" s="317"/>
      <c r="AB406" s="317"/>
      <c r="AC406" s="317"/>
      <c r="AD406" s="317"/>
      <c r="AF406" s="310">
        <v>26953.78</v>
      </c>
      <c r="AG406" s="310"/>
      <c r="AH406" s="310"/>
      <c r="AI406" s="310"/>
      <c r="AJ406" s="310"/>
      <c r="AK406" s="310"/>
      <c r="AL406" s="310"/>
    </row>
    <row r="407" spans="1:38" ht="11.1" customHeight="1" x14ac:dyDescent="0.25">
      <c r="A407" s="316" t="s">
        <v>1791</v>
      </c>
      <c r="B407" s="316"/>
      <c r="C407" s="316"/>
      <c r="M407" s="316" t="s">
        <v>1261</v>
      </c>
      <c r="N407" s="316"/>
      <c r="O407" s="316"/>
      <c r="P407" s="316"/>
      <c r="Q407" s="310">
        <v>0</v>
      </c>
      <c r="R407" s="310"/>
      <c r="T407" s="317">
        <v>8984.59</v>
      </c>
      <c r="U407" s="317"/>
      <c r="V407" s="317"/>
      <c r="Y407" s="317">
        <v>0</v>
      </c>
      <c r="Z407" s="317"/>
      <c r="AA407" s="317"/>
      <c r="AB407" s="317"/>
      <c r="AC407" s="317"/>
      <c r="AD407" s="317"/>
      <c r="AF407" s="310">
        <v>8984.59</v>
      </c>
      <c r="AG407" s="310"/>
      <c r="AH407" s="310"/>
      <c r="AI407" s="310"/>
      <c r="AJ407" s="310"/>
      <c r="AK407" s="310"/>
      <c r="AL407" s="310"/>
    </row>
    <row r="408" spans="1:38" ht="11.1" customHeight="1" x14ac:dyDescent="0.25">
      <c r="A408" s="316" t="s">
        <v>1792</v>
      </c>
      <c r="B408" s="316"/>
      <c r="C408" s="316"/>
      <c r="M408" s="316" t="s">
        <v>1263</v>
      </c>
      <c r="N408" s="316"/>
      <c r="O408" s="316"/>
      <c r="P408" s="316"/>
      <c r="Q408" s="310">
        <v>0</v>
      </c>
      <c r="R408" s="310"/>
      <c r="T408" s="317">
        <v>22639.919999999998</v>
      </c>
      <c r="U408" s="317"/>
      <c r="V408" s="317"/>
      <c r="Y408" s="317">
        <v>0</v>
      </c>
      <c r="Z408" s="317"/>
      <c r="AA408" s="317"/>
      <c r="AB408" s="317"/>
      <c r="AC408" s="317"/>
      <c r="AD408" s="317"/>
      <c r="AF408" s="310">
        <v>22639.919999999998</v>
      </c>
      <c r="AG408" s="310"/>
      <c r="AH408" s="310"/>
      <c r="AI408" s="310"/>
      <c r="AJ408" s="310"/>
      <c r="AK408" s="310"/>
      <c r="AL408" s="310"/>
    </row>
    <row r="409" spans="1:38" ht="11.1" customHeight="1" x14ac:dyDescent="0.25">
      <c r="A409" s="316" t="s">
        <v>1793</v>
      </c>
      <c r="B409" s="316"/>
      <c r="C409" s="316"/>
      <c r="M409" s="316" t="s">
        <v>182</v>
      </c>
      <c r="N409" s="316"/>
      <c r="O409" s="316"/>
      <c r="P409" s="316"/>
      <c r="Q409" s="310">
        <v>0</v>
      </c>
      <c r="R409" s="310"/>
      <c r="T409" s="317">
        <v>6899.95</v>
      </c>
      <c r="U409" s="317"/>
      <c r="V409" s="317"/>
      <c r="Y409" s="317">
        <v>4024.87</v>
      </c>
      <c r="Z409" s="317"/>
      <c r="AA409" s="317"/>
      <c r="AB409" s="317"/>
      <c r="AC409" s="317"/>
      <c r="AD409" s="317"/>
      <c r="AF409" s="310">
        <v>2875.08</v>
      </c>
      <c r="AG409" s="310"/>
      <c r="AH409" s="310"/>
      <c r="AI409" s="310"/>
      <c r="AJ409" s="310"/>
      <c r="AK409" s="310"/>
      <c r="AL409" s="310"/>
    </row>
    <row r="410" spans="1:38" ht="11.1" customHeight="1" x14ac:dyDescent="0.25">
      <c r="A410" s="316" t="s">
        <v>1794</v>
      </c>
      <c r="B410" s="316"/>
      <c r="C410" s="316"/>
      <c r="M410" s="316" t="s">
        <v>1266</v>
      </c>
      <c r="N410" s="316"/>
      <c r="O410" s="316"/>
      <c r="P410" s="316"/>
      <c r="Q410" s="310">
        <v>0</v>
      </c>
      <c r="R410" s="310"/>
      <c r="T410" s="317">
        <v>2075.31</v>
      </c>
      <c r="U410" s="317"/>
      <c r="V410" s="317"/>
      <c r="Y410" s="317">
        <v>0</v>
      </c>
      <c r="Z410" s="317"/>
      <c r="AA410" s="317"/>
      <c r="AB410" s="317"/>
      <c r="AC410" s="317"/>
      <c r="AD410" s="317"/>
      <c r="AF410" s="310">
        <v>2075.31</v>
      </c>
      <c r="AG410" s="310"/>
      <c r="AH410" s="310"/>
      <c r="AI410" s="310"/>
      <c r="AJ410" s="310"/>
      <c r="AK410" s="310"/>
      <c r="AL410" s="310"/>
    </row>
    <row r="411" spans="1:38" ht="11.1" customHeight="1" x14ac:dyDescent="0.25">
      <c r="A411" s="316" t="s">
        <v>1795</v>
      </c>
      <c r="B411" s="316"/>
      <c r="C411" s="316"/>
      <c r="M411" s="316" t="s">
        <v>1268</v>
      </c>
      <c r="N411" s="316"/>
      <c r="O411" s="316"/>
      <c r="P411" s="316"/>
      <c r="Q411" s="310">
        <v>0</v>
      </c>
      <c r="R411" s="310"/>
      <c r="T411" s="317">
        <v>36946.32</v>
      </c>
      <c r="U411" s="317"/>
      <c r="V411" s="317"/>
      <c r="Y411" s="317">
        <v>27849.84</v>
      </c>
      <c r="Z411" s="317"/>
      <c r="AA411" s="317"/>
      <c r="AB411" s="317"/>
      <c r="AC411" s="317"/>
      <c r="AD411" s="317"/>
      <c r="AF411" s="310">
        <v>9096.48</v>
      </c>
      <c r="AG411" s="310"/>
      <c r="AH411" s="310"/>
      <c r="AI411" s="310"/>
      <c r="AJ411" s="310"/>
      <c r="AK411" s="310"/>
      <c r="AL411" s="310"/>
    </row>
    <row r="412" spans="1:38" ht="11.1" customHeight="1" x14ac:dyDescent="0.25">
      <c r="A412" s="316" t="s">
        <v>1796</v>
      </c>
      <c r="B412" s="316"/>
      <c r="C412" s="316"/>
      <c r="M412" s="316" t="s">
        <v>1180</v>
      </c>
      <c r="N412" s="316"/>
      <c r="O412" s="316"/>
      <c r="P412" s="316"/>
      <c r="Q412" s="310">
        <v>0</v>
      </c>
      <c r="R412" s="310"/>
      <c r="T412" s="317">
        <v>8207</v>
      </c>
      <c r="U412" s="317"/>
      <c r="V412" s="317"/>
      <c r="Y412" s="317">
        <v>0</v>
      </c>
      <c r="Z412" s="317"/>
      <c r="AA412" s="317"/>
      <c r="AB412" s="317"/>
      <c r="AC412" s="317"/>
      <c r="AD412" s="317"/>
      <c r="AF412" s="310">
        <v>8207</v>
      </c>
      <c r="AG412" s="310"/>
      <c r="AH412" s="310"/>
      <c r="AI412" s="310"/>
      <c r="AJ412" s="310"/>
      <c r="AK412" s="310"/>
      <c r="AL412" s="310"/>
    </row>
    <row r="413" spans="1:38" ht="11.1" customHeight="1" x14ac:dyDescent="0.25">
      <c r="A413" s="316" t="s">
        <v>1797</v>
      </c>
      <c r="B413" s="316"/>
      <c r="C413" s="316"/>
      <c r="M413" s="316" t="s">
        <v>1271</v>
      </c>
      <c r="N413" s="316"/>
      <c r="O413" s="316"/>
      <c r="P413" s="316"/>
      <c r="Q413" s="310">
        <v>0</v>
      </c>
      <c r="R413" s="310"/>
      <c r="T413" s="317">
        <v>2568.8000000000002</v>
      </c>
      <c r="U413" s="317"/>
      <c r="V413" s="317"/>
      <c r="Y413" s="317">
        <v>0</v>
      </c>
      <c r="Z413" s="317"/>
      <c r="AA413" s="317"/>
      <c r="AB413" s="317"/>
      <c r="AC413" s="317"/>
      <c r="AD413" s="317"/>
      <c r="AF413" s="310">
        <v>2568.8000000000002</v>
      </c>
      <c r="AG413" s="310"/>
      <c r="AH413" s="310"/>
      <c r="AI413" s="310"/>
      <c r="AJ413" s="310"/>
      <c r="AK413" s="310"/>
      <c r="AL413" s="310"/>
    </row>
    <row r="414" spans="1:38" ht="11.1" customHeight="1" x14ac:dyDescent="0.25">
      <c r="A414" s="316" t="s">
        <v>1798</v>
      </c>
      <c r="B414" s="316"/>
      <c r="C414" s="316"/>
      <c r="M414" s="316" t="s">
        <v>208</v>
      </c>
      <c r="N414" s="316"/>
      <c r="O414" s="316"/>
      <c r="P414" s="316"/>
      <c r="Q414" s="310">
        <v>0</v>
      </c>
      <c r="R414" s="310"/>
      <c r="T414" s="317">
        <v>2360</v>
      </c>
      <c r="U414" s="317"/>
      <c r="V414" s="317"/>
      <c r="Y414" s="317">
        <v>0</v>
      </c>
      <c r="Z414" s="317"/>
      <c r="AA414" s="317"/>
      <c r="AB414" s="317"/>
      <c r="AC414" s="317"/>
      <c r="AD414" s="317"/>
      <c r="AF414" s="310">
        <v>2360</v>
      </c>
      <c r="AG414" s="310"/>
      <c r="AH414" s="310"/>
      <c r="AI414" s="310"/>
      <c r="AJ414" s="310"/>
      <c r="AK414" s="310"/>
      <c r="AL414" s="310"/>
    </row>
    <row r="415" spans="1:38" ht="11.1" customHeight="1" x14ac:dyDescent="0.25">
      <c r="A415" s="313" t="s">
        <v>713</v>
      </c>
      <c r="B415" s="313"/>
      <c r="C415" s="313"/>
      <c r="L415" s="313" t="s">
        <v>174</v>
      </c>
      <c r="M415" s="313"/>
      <c r="N415" s="313"/>
      <c r="O415" s="313"/>
      <c r="P415" s="313"/>
      <c r="Q415" s="314">
        <v>0</v>
      </c>
      <c r="R415" s="314"/>
      <c r="T415" s="315">
        <v>274277.88</v>
      </c>
      <c r="U415" s="315"/>
      <c r="V415" s="315"/>
      <c r="Y415" s="315">
        <v>274277.88</v>
      </c>
      <c r="Z415" s="315"/>
      <c r="AA415" s="315"/>
      <c r="AB415" s="315"/>
      <c r="AC415" s="315"/>
      <c r="AD415" s="315"/>
      <c r="AF415" s="314">
        <v>0</v>
      </c>
      <c r="AG415" s="314"/>
      <c r="AH415" s="314"/>
      <c r="AI415" s="314"/>
      <c r="AJ415" s="314"/>
      <c r="AK415" s="314"/>
      <c r="AL415" s="314"/>
    </row>
    <row r="416" spans="1:38" ht="11.1" customHeight="1" x14ac:dyDescent="0.25">
      <c r="A416" s="316" t="s">
        <v>714</v>
      </c>
      <c r="B416" s="316"/>
      <c r="C416" s="316"/>
      <c r="M416" s="316" t="s">
        <v>175</v>
      </c>
      <c r="N416" s="316"/>
      <c r="O416" s="316"/>
      <c r="P416" s="316"/>
      <c r="Q416" s="310">
        <v>0</v>
      </c>
      <c r="R416" s="310"/>
      <c r="T416" s="317">
        <v>190811.66</v>
      </c>
      <c r="U416" s="317"/>
      <c r="V416" s="317"/>
      <c r="Y416" s="317">
        <v>190811.66</v>
      </c>
      <c r="Z416" s="317"/>
      <c r="AA416" s="317"/>
      <c r="AB416" s="317"/>
      <c r="AC416" s="317"/>
      <c r="AD416" s="317"/>
      <c r="AF416" s="310">
        <v>0</v>
      </c>
      <c r="AG416" s="310"/>
      <c r="AH416" s="310"/>
      <c r="AI416" s="310"/>
      <c r="AJ416" s="310"/>
      <c r="AK416" s="310"/>
      <c r="AL416" s="310"/>
    </row>
    <row r="417" spans="1:38" ht="11.1" customHeight="1" x14ac:dyDescent="0.25">
      <c r="A417" s="316" t="s">
        <v>715</v>
      </c>
      <c r="B417" s="316"/>
      <c r="C417" s="316"/>
      <c r="M417" s="316" t="s">
        <v>176</v>
      </c>
      <c r="N417" s="316"/>
      <c r="O417" s="316"/>
      <c r="P417" s="316"/>
      <c r="Q417" s="310">
        <v>0</v>
      </c>
      <c r="R417" s="310"/>
      <c r="T417" s="317">
        <v>16508.29</v>
      </c>
      <c r="U417" s="317"/>
      <c r="V417" s="317"/>
      <c r="Y417" s="317">
        <v>16508.29</v>
      </c>
      <c r="Z417" s="317"/>
      <c r="AA417" s="317"/>
      <c r="AB417" s="317"/>
      <c r="AC417" s="317"/>
      <c r="AD417" s="317"/>
      <c r="AF417" s="310">
        <v>0</v>
      </c>
      <c r="AG417" s="310"/>
      <c r="AH417" s="310"/>
      <c r="AI417" s="310"/>
      <c r="AJ417" s="310"/>
      <c r="AK417" s="310"/>
      <c r="AL417" s="310"/>
    </row>
    <row r="418" spans="1:38" ht="11.1" customHeight="1" x14ac:dyDescent="0.25">
      <c r="A418" s="316" t="s">
        <v>716</v>
      </c>
      <c r="B418" s="316"/>
      <c r="C418" s="316"/>
      <c r="M418" s="316" t="s">
        <v>177</v>
      </c>
      <c r="N418" s="316"/>
      <c r="O418" s="316"/>
      <c r="P418" s="316"/>
      <c r="Q418" s="310">
        <v>0</v>
      </c>
      <c r="R418" s="310"/>
      <c r="T418" s="317">
        <v>4506.76</v>
      </c>
      <c r="U418" s="317"/>
      <c r="V418" s="317"/>
      <c r="Y418" s="317">
        <v>4506.76</v>
      </c>
      <c r="Z418" s="317"/>
      <c r="AA418" s="317"/>
      <c r="AB418" s="317"/>
      <c r="AC418" s="317"/>
      <c r="AD418" s="317"/>
      <c r="AF418" s="310">
        <v>0</v>
      </c>
      <c r="AG418" s="310"/>
      <c r="AH418" s="310"/>
      <c r="AI418" s="310"/>
      <c r="AJ418" s="310"/>
      <c r="AK418" s="310"/>
      <c r="AL418" s="310"/>
    </row>
    <row r="419" spans="1:38" ht="11.1" customHeight="1" x14ac:dyDescent="0.25">
      <c r="A419" s="316" t="s">
        <v>717</v>
      </c>
      <c r="B419" s="316"/>
      <c r="C419" s="316"/>
      <c r="M419" s="316" t="s">
        <v>178</v>
      </c>
      <c r="N419" s="316"/>
      <c r="O419" s="316"/>
      <c r="P419" s="316"/>
      <c r="Q419" s="310">
        <v>0</v>
      </c>
      <c r="R419" s="310"/>
      <c r="T419" s="317">
        <v>15264.91</v>
      </c>
      <c r="U419" s="317"/>
      <c r="V419" s="317"/>
      <c r="Y419" s="317">
        <v>15264.91</v>
      </c>
      <c r="Z419" s="317"/>
      <c r="AA419" s="317"/>
      <c r="AB419" s="317"/>
      <c r="AC419" s="317"/>
      <c r="AD419" s="317"/>
      <c r="AF419" s="310">
        <v>0</v>
      </c>
      <c r="AG419" s="310"/>
      <c r="AH419" s="310"/>
      <c r="AI419" s="310"/>
      <c r="AJ419" s="310"/>
      <c r="AK419" s="310"/>
      <c r="AL419" s="310"/>
    </row>
    <row r="420" spans="1:38" ht="11.1" customHeight="1" x14ac:dyDescent="0.25">
      <c r="A420" s="316" t="s">
        <v>718</v>
      </c>
      <c r="B420" s="316"/>
      <c r="C420" s="316"/>
      <c r="M420" s="316" t="s">
        <v>179</v>
      </c>
      <c r="N420" s="316"/>
      <c r="O420" s="316"/>
      <c r="P420" s="316"/>
      <c r="Q420" s="310">
        <v>0</v>
      </c>
      <c r="R420" s="310"/>
      <c r="T420" s="317">
        <v>17520.48</v>
      </c>
      <c r="U420" s="317"/>
      <c r="V420" s="317"/>
      <c r="Y420" s="317">
        <v>17520.48</v>
      </c>
      <c r="Z420" s="317"/>
      <c r="AA420" s="317"/>
      <c r="AB420" s="317"/>
      <c r="AC420" s="317"/>
      <c r="AD420" s="317"/>
      <c r="AF420" s="310">
        <v>0</v>
      </c>
      <c r="AG420" s="310"/>
      <c r="AH420" s="310"/>
      <c r="AI420" s="310"/>
      <c r="AJ420" s="310"/>
      <c r="AK420" s="310"/>
      <c r="AL420" s="310"/>
    </row>
    <row r="421" spans="1:38" ht="11.1" customHeight="1" x14ac:dyDescent="0.25">
      <c r="A421" s="316" t="s">
        <v>719</v>
      </c>
      <c r="B421" s="316"/>
      <c r="C421" s="316"/>
      <c r="M421" s="316" t="s">
        <v>1261</v>
      </c>
      <c r="N421" s="316"/>
      <c r="O421" s="316"/>
      <c r="P421" s="316"/>
      <c r="Q421" s="310">
        <v>0</v>
      </c>
      <c r="R421" s="310"/>
      <c r="T421" s="317">
        <v>5840.16</v>
      </c>
      <c r="U421" s="317"/>
      <c r="V421" s="317"/>
      <c r="Y421" s="317">
        <v>5840.16</v>
      </c>
      <c r="Z421" s="317"/>
      <c r="AA421" s="317"/>
      <c r="AB421" s="317"/>
      <c r="AC421" s="317"/>
      <c r="AD421" s="317"/>
      <c r="AF421" s="310">
        <v>0</v>
      </c>
      <c r="AG421" s="310"/>
      <c r="AH421" s="310"/>
      <c r="AI421" s="310"/>
      <c r="AJ421" s="310"/>
      <c r="AK421" s="310"/>
      <c r="AL421" s="310"/>
    </row>
    <row r="422" spans="1:38" ht="11.1" customHeight="1" x14ac:dyDescent="0.25">
      <c r="A422" s="316" t="s">
        <v>720</v>
      </c>
      <c r="B422" s="316"/>
      <c r="C422" s="316"/>
      <c r="M422" s="316" t="s">
        <v>181</v>
      </c>
      <c r="N422" s="316"/>
      <c r="O422" s="316"/>
      <c r="P422" s="316"/>
      <c r="Q422" s="310">
        <v>0</v>
      </c>
      <c r="R422" s="310"/>
      <c r="T422" s="317">
        <v>20636.12</v>
      </c>
      <c r="U422" s="317"/>
      <c r="V422" s="317"/>
      <c r="Y422" s="317">
        <v>20636.12</v>
      </c>
      <c r="Z422" s="317"/>
      <c r="AA422" s="317"/>
      <c r="AB422" s="317"/>
      <c r="AC422" s="317"/>
      <c r="AD422" s="317"/>
      <c r="AF422" s="310">
        <v>0</v>
      </c>
      <c r="AG422" s="310"/>
      <c r="AH422" s="310"/>
      <c r="AI422" s="310"/>
      <c r="AJ422" s="310"/>
      <c r="AK422" s="310"/>
      <c r="AL422" s="310"/>
    </row>
    <row r="423" spans="1:38" ht="11.1" customHeight="1" x14ac:dyDescent="0.25">
      <c r="A423" s="316" t="s">
        <v>721</v>
      </c>
      <c r="B423" s="316"/>
      <c r="C423" s="316"/>
      <c r="M423" s="316" t="s">
        <v>182</v>
      </c>
      <c r="N423" s="316"/>
      <c r="O423" s="316"/>
      <c r="P423" s="316"/>
      <c r="Q423" s="310">
        <v>0</v>
      </c>
      <c r="R423" s="310"/>
      <c r="T423" s="317">
        <v>1868.85</v>
      </c>
      <c r="U423" s="317"/>
      <c r="V423" s="317"/>
      <c r="Y423" s="317">
        <v>1868.85</v>
      </c>
      <c r="Z423" s="317"/>
      <c r="AA423" s="317"/>
      <c r="AB423" s="317"/>
      <c r="AC423" s="317"/>
      <c r="AD423" s="317"/>
      <c r="AF423" s="310">
        <v>0</v>
      </c>
      <c r="AG423" s="310"/>
      <c r="AH423" s="310"/>
      <c r="AI423" s="310"/>
      <c r="AJ423" s="310"/>
      <c r="AK423" s="310"/>
      <c r="AL423" s="310"/>
    </row>
    <row r="424" spans="1:38" ht="11.1" customHeight="1" x14ac:dyDescent="0.25">
      <c r="A424" s="316" t="s">
        <v>722</v>
      </c>
      <c r="B424" s="316"/>
      <c r="C424" s="316"/>
      <c r="M424" s="316" t="s">
        <v>183</v>
      </c>
      <c r="N424" s="316"/>
      <c r="O424" s="316"/>
      <c r="P424" s="316"/>
      <c r="Q424" s="310">
        <v>0</v>
      </c>
      <c r="R424" s="310"/>
      <c r="T424" s="317">
        <v>1320.65</v>
      </c>
      <c r="U424" s="317"/>
      <c r="V424" s="317"/>
      <c r="Y424" s="317">
        <v>1320.65</v>
      </c>
      <c r="Z424" s="317"/>
      <c r="AA424" s="317"/>
      <c r="AB424" s="317"/>
      <c r="AC424" s="317"/>
      <c r="AD424" s="317"/>
      <c r="AF424" s="310">
        <v>0</v>
      </c>
      <c r="AG424" s="310"/>
      <c r="AH424" s="310"/>
      <c r="AI424" s="310"/>
      <c r="AJ424" s="310"/>
      <c r="AK424" s="310"/>
      <c r="AL424" s="310"/>
    </row>
    <row r="425" spans="1:38" ht="11.1" customHeight="1" x14ac:dyDescent="0.25">
      <c r="A425" s="313" t="s">
        <v>723</v>
      </c>
      <c r="B425" s="313"/>
      <c r="C425" s="313"/>
      <c r="L425" s="313" t="s">
        <v>724</v>
      </c>
      <c r="M425" s="313"/>
      <c r="N425" s="313"/>
      <c r="O425" s="313"/>
      <c r="P425" s="313"/>
      <c r="Q425" s="314">
        <v>0</v>
      </c>
      <c r="R425" s="314"/>
      <c r="T425" s="315">
        <v>431601.84</v>
      </c>
      <c r="U425" s="315"/>
      <c r="V425" s="315"/>
      <c r="Y425" s="315">
        <v>1782.2</v>
      </c>
      <c r="Z425" s="315"/>
      <c r="AA425" s="315"/>
      <c r="AB425" s="315"/>
      <c r="AC425" s="315"/>
      <c r="AD425" s="315"/>
      <c r="AF425" s="314">
        <v>429819.64</v>
      </c>
      <c r="AG425" s="314"/>
      <c r="AH425" s="314"/>
      <c r="AI425" s="314"/>
      <c r="AJ425" s="314"/>
      <c r="AK425" s="314"/>
      <c r="AL425" s="314"/>
    </row>
    <row r="426" spans="1:38" ht="11.1" customHeight="1" x14ac:dyDescent="0.25">
      <c r="A426" s="316" t="s">
        <v>725</v>
      </c>
      <c r="B426" s="316"/>
      <c r="C426" s="316"/>
      <c r="M426" s="316" t="s">
        <v>184</v>
      </c>
      <c r="N426" s="316"/>
      <c r="O426" s="316"/>
      <c r="P426" s="316"/>
      <c r="Q426" s="310">
        <v>0</v>
      </c>
      <c r="R426" s="310"/>
      <c r="T426" s="317">
        <v>314773.28999999998</v>
      </c>
      <c r="U426" s="317"/>
      <c r="V426" s="317"/>
      <c r="Y426" s="317">
        <v>0</v>
      </c>
      <c r="Z426" s="317"/>
      <c r="AA426" s="317"/>
      <c r="AB426" s="317"/>
      <c r="AC426" s="317"/>
      <c r="AD426" s="317"/>
      <c r="AF426" s="310">
        <v>314773.28999999998</v>
      </c>
      <c r="AG426" s="310"/>
      <c r="AH426" s="310"/>
      <c r="AI426" s="310"/>
      <c r="AJ426" s="310"/>
      <c r="AK426" s="310"/>
      <c r="AL426" s="310"/>
    </row>
    <row r="427" spans="1:38" ht="11.1" customHeight="1" x14ac:dyDescent="0.25">
      <c r="A427" s="316" t="s">
        <v>726</v>
      </c>
      <c r="B427" s="316"/>
      <c r="C427" s="316"/>
      <c r="M427" s="316" t="s">
        <v>185</v>
      </c>
      <c r="N427" s="316"/>
      <c r="O427" s="316"/>
      <c r="P427" s="316"/>
      <c r="Q427" s="310">
        <v>0</v>
      </c>
      <c r="R427" s="310"/>
      <c r="T427" s="317">
        <v>116828.55</v>
      </c>
      <c r="U427" s="317"/>
      <c r="V427" s="317"/>
      <c r="Y427" s="317">
        <v>1782.2</v>
      </c>
      <c r="Z427" s="317"/>
      <c r="AA427" s="317"/>
      <c r="AB427" s="317"/>
      <c r="AC427" s="317"/>
      <c r="AD427" s="317"/>
      <c r="AF427" s="310">
        <v>115046.35</v>
      </c>
      <c r="AG427" s="310"/>
      <c r="AH427" s="310"/>
      <c r="AI427" s="310"/>
      <c r="AJ427" s="310"/>
      <c r="AK427" s="310"/>
      <c r="AL427" s="310"/>
    </row>
    <row r="428" spans="1:38" ht="11.1" customHeight="1" x14ac:dyDescent="0.25">
      <c r="A428" s="313" t="s">
        <v>1799</v>
      </c>
      <c r="B428" s="313"/>
      <c r="C428" s="313"/>
      <c r="K428" s="313" t="s">
        <v>1277</v>
      </c>
      <c r="L428" s="313"/>
      <c r="M428" s="313"/>
      <c r="N428" s="313"/>
      <c r="O428" s="313"/>
      <c r="P428" s="313"/>
      <c r="Q428" s="314">
        <v>0</v>
      </c>
      <c r="R428" s="314"/>
      <c r="T428" s="315">
        <v>1972.18</v>
      </c>
      <c r="U428" s="315"/>
      <c r="V428" s="315"/>
      <c r="Y428" s="315">
        <v>0</v>
      </c>
      <c r="Z428" s="315"/>
      <c r="AA428" s="315"/>
      <c r="AB428" s="315"/>
      <c r="AC428" s="315"/>
      <c r="AD428" s="315"/>
      <c r="AF428" s="314">
        <v>1972.18</v>
      </c>
      <c r="AG428" s="314"/>
      <c r="AH428" s="314"/>
      <c r="AI428" s="314"/>
      <c r="AJ428" s="314"/>
      <c r="AK428" s="314"/>
      <c r="AL428" s="314"/>
    </row>
    <row r="429" spans="1:38" ht="11.1" customHeight="1" x14ac:dyDescent="0.25">
      <c r="A429" s="313" t="s">
        <v>1800</v>
      </c>
      <c r="B429" s="313"/>
      <c r="C429" s="313"/>
      <c r="L429" s="313" t="s">
        <v>1252</v>
      </c>
      <c r="M429" s="313"/>
      <c r="N429" s="313"/>
      <c r="O429" s="313"/>
      <c r="P429" s="313"/>
      <c r="Q429" s="314">
        <v>0</v>
      </c>
      <c r="R429" s="314"/>
      <c r="T429" s="315">
        <v>1972.18</v>
      </c>
      <c r="U429" s="315"/>
      <c r="V429" s="315"/>
      <c r="Y429" s="315">
        <v>0</v>
      </c>
      <c r="Z429" s="315"/>
      <c r="AA429" s="315"/>
      <c r="AB429" s="315"/>
      <c r="AC429" s="315"/>
      <c r="AD429" s="315"/>
      <c r="AF429" s="314">
        <v>1972.18</v>
      </c>
      <c r="AG429" s="314"/>
      <c r="AH429" s="314"/>
      <c r="AI429" s="314"/>
      <c r="AJ429" s="314"/>
      <c r="AK429" s="314"/>
      <c r="AL429" s="314"/>
    </row>
    <row r="430" spans="1:38" ht="11.1" customHeight="1" x14ac:dyDescent="0.25">
      <c r="A430" s="316" t="s">
        <v>1801</v>
      </c>
      <c r="B430" s="316"/>
      <c r="C430" s="316"/>
      <c r="M430" s="316" t="s">
        <v>1280</v>
      </c>
      <c r="N430" s="316"/>
      <c r="O430" s="316"/>
      <c r="P430" s="316"/>
      <c r="Q430" s="310">
        <v>0</v>
      </c>
      <c r="R430" s="310"/>
      <c r="T430" s="317">
        <v>1972.18</v>
      </c>
      <c r="U430" s="317"/>
      <c r="V430" s="317"/>
      <c r="Y430" s="317">
        <v>0</v>
      </c>
      <c r="Z430" s="317"/>
      <c r="AA430" s="317"/>
      <c r="AB430" s="317"/>
      <c r="AC430" s="317"/>
      <c r="AD430" s="317"/>
      <c r="AF430" s="310">
        <v>1972.18</v>
      </c>
      <c r="AG430" s="310"/>
      <c r="AH430" s="310"/>
      <c r="AI430" s="310"/>
      <c r="AJ430" s="310"/>
      <c r="AK430" s="310"/>
      <c r="AL430" s="310"/>
    </row>
    <row r="431" spans="1:38" ht="11.1" customHeight="1" x14ac:dyDescent="0.25">
      <c r="A431" s="313" t="s">
        <v>727</v>
      </c>
      <c r="B431" s="313"/>
      <c r="C431" s="313"/>
      <c r="J431" s="313" t="s">
        <v>728</v>
      </c>
      <c r="K431" s="313"/>
      <c r="L431" s="313"/>
      <c r="M431" s="313"/>
      <c r="N431" s="313"/>
      <c r="O431" s="313"/>
      <c r="P431" s="313"/>
      <c r="Q431" s="314">
        <v>0</v>
      </c>
      <c r="R431" s="314"/>
      <c r="T431" s="315">
        <v>16637.939999999999</v>
      </c>
      <c r="U431" s="315"/>
      <c r="V431" s="315"/>
      <c r="Y431" s="315">
        <v>0</v>
      </c>
      <c r="Z431" s="315"/>
      <c r="AA431" s="315"/>
      <c r="AB431" s="315"/>
      <c r="AC431" s="315"/>
      <c r="AD431" s="315"/>
      <c r="AF431" s="314">
        <v>16637.939999999999</v>
      </c>
      <c r="AG431" s="314"/>
      <c r="AH431" s="314"/>
      <c r="AI431" s="314"/>
      <c r="AJ431" s="314"/>
      <c r="AK431" s="314"/>
      <c r="AL431" s="314"/>
    </row>
    <row r="432" spans="1:38" ht="11.1" customHeight="1" x14ac:dyDescent="0.25">
      <c r="A432" s="313" t="s">
        <v>729</v>
      </c>
      <c r="B432" s="313"/>
      <c r="C432" s="313"/>
      <c r="K432" s="313" t="s">
        <v>728</v>
      </c>
      <c r="L432" s="313"/>
      <c r="M432" s="313"/>
      <c r="N432" s="313"/>
      <c r="O432" s="313"/>
      <c r="P432" s="313"/>
      <c r="Q432" s="314">
        <v>0</v>
      </c>
      <c r="R432" s="314"/>
      <c r="T432" s="315">
        <v>16637.939999999999</v>
      </c>
      <c r="U432" s="315"/>
      <c r="V432" s="315"/>
      <c r="Y432" s="315">
        <v>0</v>
      </c>
      <c r="Z432" s="315"/>
      <c r="AA432" s="315"/>
      <c r="AB432" s="315"/>
      <c r="AC432" s="315"/>
      <c r="AD432" s="315"/>
      <c r="AF432" s="314">
        <v>16637.939999999999</v>
      </c>
      <c r="AG432" s="314"/>
      <c r="AH432" s="314"/>
      <c r="AI432" s="314"/>
      <c r="AJ432" s="314"/>
      <c r="AK432" s="314"/>
      <c r="AL432" s="314"/>
    </row>
    <row r="433" spans="1:38" ht="11.1" customHeight="1" x14ac:dyDescent="0.25">
      <c r="A433" s="313" t="s">
        <v>730</v>
      </c>
      <c r="B433" s="313"/>
      <c r="C433" s="313"/>
      <c r="L433" s="313" t="s">
        <v>174</v>
      </c>
      <c r="M433" s="313"/>
      <c r="N433" s="313"/>
      <c r="O433" s="313"/>
      <c r="P433" s="313"/>
      <c r="Q433" s="314">
        <v>0</v>
      </c>
      <c r="R433" s="314"/>
      <c r="T433" s="315">
        <v>16637.939999999999</v>
      </c>
      <c r="U433" s="315"/>
      <c r="V433" s="315"/>
      <c r="Y433" s="315">
        <v>0</v>
      </c>
      <c r="Z433" s="315"/>
      <c r="AA433" s="315"/>
      <c r="AB433" s="315"/>
      <c r="AC433" s="315"/>
      <c r="AD433" s="315"/>
      <c r="AF433" s="314">
        <v>16637.939999999999</v>
      </c>
      <c r="AG433" s="314"/>
      <c r="AH433" s="314"/>
      <c r="AI433" s="314"/>
      <c r="AJ433" s="314"/>
      <c r="AK433" s="314"/>
      <c r="AL433" s="314"/>
    </row>
    <row r="434" spans="1:38" ht="11.1" customHeight="1" x14ac:dyDescent="0.25">
      <c r="A434" s="316" t="s">
        <v>731</v>
      </c>
      <c r="B434" s="316"/>
      <c r="C434" s="316"/>
      <c r="M434" s="316" t="s">
        <v>732</v>
      </c>
      <c r="N434" s="316"/>
      <c r="O434" s="316"/>
      <c r="P434" s="316"/>
      <c r="Q434" s="310">
        <v>0</v>
      </c>
      <c r="R434" s="310"/>
      <c r="T434" s="317">
        <v>315</v>
      </c>
      <c r="U434" s="317"/>
      <c r="V434" s="317"/>
      <c r="Y434" s="317">
        <v>0</v>
      </c>
      <c r="Z434" s="317"/>
      <c r="AA434" s="317"/>
      <c r="AB434" s="317"/>
      <c r="AC434" s="317"/>
      <c r="AD434" s="317"/>
      <c r="AF434" s="310">
        <v>315</v>
      </c>
      <c r="AG434" s="310"/>
      <c r="AH434" s="310"/>
      <c r="AI434" s="310"/>
      <c r="AJ434" s="310"/>
      <c r="AK434" s="310"/>
      <c r="AL434" s="310"/>
    </row>
    <row r="435" spans="1:38" ht="11.1" customHeight="1" x14ac:dyDescent="0.25">
      <c r="A435" s="316" t="s">
        <v>733</v>
      </c>
      <c r="B435" s="316"/>
      <c r="C435" s="316"/>
      <c r="M435" s="316" t="s">
        <v>270</v>
      </c>
      <c r="N435" s="316"/>
      <c r="O435" s="316"/>
      <c r="P435" s="316"/>
      <c r="Q435" s="310">
        <v>0</v>
      </c>
      <c r="R435" s="310"/>
      <c r="T435" s="317">
        <v>3391.88</v>
      </c>
      <c r="U435" s="317"/>
      <c r="V435" s="317"/>
      <c r="Y435" s="317">
        <v>0</v>
      </c>
      <c r="Z435" s="317"/>
      <c r="AA435" s="317"/>
      <c r="AB435" s="317"/>
      <c r="AC435" s="317"/>
      <c r="AD435" s="317"/>
      <c r="AF435" s="310">
        <v>3391.88</v>
      </c>
      <c r="AG435" s="310"/>
      <c r="AH435" s="310"/>
      <c r="AI435" s="310"/>
      <c r="AJ435" s="310"/>
      <c r="AK435" s="310"/>
      <c r="AL435" s="310"/>
    </row>
    <row r="436" spans="1:38" ht="11.1" customHeight="1" x14ac:dyDescent="0.25">
      <c r="A436" s="316" t="s">
        <v>734</v>
      </c>
      <c r="B436" s="316"/>
      <c r="C436" s="316"/>
      <c r="M436" s="316" t="s">
        <v>735</v>
      </c>
      <c r="N436" s="316"/>
      <c r="O436" s="316"/>
      <c r="P436" s="316"/>
      <c r="Q436" s="310">
        <v>0</v>
      </c>
      <c r="R436" s="310"/>
      <c r="T436" s="317">
        <v>5543.71</v>
      </c>
      <c r="U436" s="317"/>
      <c r="V436" s="317"/>
      <c r="Y436" s="317">
        <v>0</v>
      </c>
      <c r="Z436" s="317"/>
      <c r="AA436" s="317"/>
      <c r="AB436" s="317"/>
      <c r="AC436" s="317"/>
      <c r="AD436" s="317"/>
      <c r="AF436" s="310">
        <v>5543.71</v>
      </c>
      <c r="AG436" s="310"/>
      <c r="AH436" s="310"/>
      <c r="AI436" s="310"/>
      <c r="AJ436" s="310"/>
      <c r="AK436" s="310"/>
      <c r="AL436" s="310"/>
    </row>
    <row r="437" spans="1:38" ht="11.1" customHeight="1" x14ac:dyDescent="0.25">
      <c r="A437" s="316" t="s">
        <v>736</v>
      </c>
      <c r="B437" s="316"/>
      <c r="C437" s="316"/>
      <c r="M437" s="316" t="s">
        <v>271</v>
      </c>
      <c r="N437" s="316"/>
      <c r="O437" s="316"/>
      <c r="P437" s="316"/>
      <c r="Q437" s="310">
        <v>0</v>
      </c>
      <c r="R437" s="310"/>
      <c r="T437" s="317">
        <v>2341.59</v>
      </c>
      <c r="U437" s="317"/>
      <c r="V437" s="317"/>
      <c r="Y437" s="317">
        <v>0</v>
      </c>
      <c r="Z437" s="317"/>
      <c r="AA437" s="317"/>
      <c r="AB437" s="317"/>
      <c r="AC437" s="317"/>
      <c r="AD437" s="317"/>
      <c r="AF437" s="310">
        <v>2341.59</v>
      </c>
      <c r="AG437" s="310"/>
      <c r="AH437" s="310"/>
      <c r="AI437" s="310"/>
      <c r="AJ437" s="310"/>
      <c r="AK437" s="310"/>
      <c r="AL437" s="310"/>
    </row>
    <row r="438" spans="1:38" ht="11.1" customHeight="1" x14ac:dyDescent="0.25">
      <c r="A438" s="316" t="s">
        <v>737</v>
      </c>
      <c r="B438" s="316"/>
      <c r="C438" s="316"/>
      <c r="M438" s="316" t="s">
        <v>272</v>
      </c>
      <c r="N438" s="316"/>
      <c r="O438" s="316"/>
      <c r="P438" s="316"/>
      <c r="Q438" s="310">
        <v>0</v>
      </c>
      <c r="R438" s="310"/>
      <c r="T438" s="317">
        <v>2607.15</v>
      </c>
      <c r="U438" s="317"/>
      <c r="V438" s="317"/>
      <c r="Y438" s="317">
        <v>0</v>
      </c>
      <c r="Z438" s="317"/>
      <c r="AA438" s="317"/>
      <c r="AB438" s="317"/>
      <c r="AC438" s="317"/>
      <c r="AD438" s="317"/>
      <c r="AF438" s="310">
        <v>2607.15</v>
      </c>
      <c r="AG438" s="310"/>
      <c r="AH438" s="310"/>
      <c r="AI438" s="310"/>
      <c r="AJ438" s="310"/>
      <c r="AK438" s="310"/>
      <c r="AL438" s="310"/>
    </row>
    <row r="439" spans="1:38" ht="11.1" customHeight="1" x14ac:dyDescent="0.25">
      <c r="A439" s="316" t="s">
        <v>738</v>
      </c>
      <c r="B439" s="316"/>
      <c r="C439" s="316"/>
      <c r="M439" s="316" t="s">
        <v>186</v>
      </c>
      <c r="N439" s="316"/>
      <c r="O439" s="316"/>
      <c r="P439" s="316"/>
      <c r="Q439" s="310">
        <v>0</v>
      </c>
      <c r="R439" s="310"/>
      <c r="T439" s="317">
        <v>1946.11</v>
      </c>
      <c r="U439" s="317"/>
      <c r="V439" s="317"/>
      <c r="Y439" s="317">
        <v>0</v>
      </c>
      <c r="Z439" s="317"/>
      <c r="AA439" s="317"/>
      <c r="AB439" s="317"/>
      <c r="AC439" s="317"/>
      <c r="AD439" s="317"/>
      <c r="AF439" s="310">
        <v>1946.11</v>
      </c>
      <c r="AG439" s="310"/>
      <c r="AH439" s="310"/>
      <c r="AI439" s="310"/>
      <c r="AJ439" s="310"/>
      <c r="AK439" s="310"/>
      <c r="AL439" s="310"/>
    </row>
    <row r="440" spans="1:38" ht="11.1" customHeight="1" x14ac:dyDescent="0.25">
      <c r="A440" s="316" t="s">
        <v>1802</v>
      </c>
      <c r="B440" s="316"/>
      <c r="C440" s="316"/>
      <c r="M440" s="316" t="s">
        <v>1294</v>
      </c>
      <c r="N440" s="316"/>
      <c r="O440" s="316"/>
      <c r="P440" s="316"/>
      <c r="Q440" s="310">
        <v>0</v>
      </c>
      <c r="R440" s="310"/>
      <c r="T440" s="317">
        <v>492.5</v>
      </c>
      <c r="U440" s="317"/>
      <c r="V440" s="317"/>
      <c r="Y440" s="317">
        <v>0</v>
      </c>
      <c r="Z440" s="317"/>
      <c r="AA440" s="317"/>
      <c r="AB440" s="317"/>
      <c r="AC440" s="317"/>
      <c r="AD440" s="317"/>
      <c r="AF440" s="310">
        <v>492.5</v>
      </c>
      <c r="AG440" s="310"/>
      <c r="AH440" s="310"/>
      <c r="AI440" s="310"/>
      <c r="AJ440" s="310"/>
      <c r="AK440" s="310"/>
      <c r="AL440" s="310"/>
    </row>
    <row r="441" spans="1:38" ht="11.1" customHeight="1" x14ac:dyDescent="0.25">
      <c r="A441" s="313" t="s">
        <v>739</v>
      </c>
      <c r="B441" s="313"/>
      <c r="C441" s="313"/>
      <c r="J441" s="313" t="s">
        <v>187</v>
      </c>
      <c r="K441" s="313"/>
      <c r="L441" s="313"/>
      <c r="M441" s="313"/>
      <c r="N441" s="313"/>
      <c r="O441" s="313"/>
      <c r="P441" s="313"/>
      <c r="Q441" s="314">
        <v>0</v>
      </c>
      <c r="R441" s="314"/>
      <c r="T441" s="315">
        <v>985797.51</v>
      </c>
      <c r="U441" s="315"/>
      <c r="V441" s="315"/>
      <c r="Y441" s="315">
        <v>0</v>
      </c>
      <c r="Z441" s="315"/>
      <c r="AA441" s="315"/>
      <c r="AB441" s="315"/>
      <c r="AC441" s="315"/>
      <c r="AD441" s="315"/>
      <c r="AF441" s="314">
        <v>985797.51</v>
      </c>
      <c r="AG441" s="314"/>
      <c r="AH441" s="314"/>
      <c r="AI441" s="314"/>
      <c r="AJ441" s="314"/>
      <c r="AK441" s="314"/>
      <c r="AL441" s="314"/>
    </row>
    <row r="442" spans="1:38" ht="11.1" customHeight="1" x14ac:dyDescent="0.25">
      <c r="A442" s="313" t="s">
        <v>740</v>
      </c>
      <c r="B442" s="313"/>
      <c r="C442" s="313"/>
      <c r="K442" s="313" t="s">
        <v>187</v>
      </c>
      <c r="L442" s="313"/>
      <c r="M442" s="313"/>
      <c r="N442" s="313"/>
      <c r="O442" s="313"/>
      <c r="P442" s="313"/>
      <c r="Q442" s="314">
        <v>0</v>
      </c>
      <c r="R442" s="314"/>
      <c r="T442" s="315">
        <v>985797.51</v>
      </c>
      <c r="U442" s="315"/>
      <c r="V442" s="315"/>
      <c r="Y442" s="315">
        <v>0</v>
      </c>
      <c r="Z442" s="315"/>
      <c r="AA442" s="315"/>
      <c r="AB442" s="315"/>
      <c r="AC442" s="315"/>
      <c r="AD442" s="315"/>
      <c r="AF442" s="314">
        <v>985797.51</v>
      </c>
      <c r="AG442" s="314"/>
      <c r="AH442" s="314"/>
      <c r="AI442" s="314"/>
      <c r="AJ442" s="314"/>
      <c r="AK442" s="314"/>
      <c r="AL442" s="314"/>
    </row>
    <row r="443" spans="1:38" ht="11.1" customHeight="1" x14ac:dyDescent="0.25">
      <c r="A443" s="313" t="s">
        <v>741</v>
      </c>
      <c r="B443" s="313"/>
      <c r="C443" s="313"/>
      <c r="L443" s="313" t="s">
        <v>174</v>
      </c>
      <c r="M443" s="313"/>
      <c r="N443" s="313"/>
      <c r="O443" s="313"/>
      <c r="P443" s="313"/>
      <c r="Q443" s="314">
        <v>0</v>
      </c>
      <c r="R443" s="314"/>
      <c r="T443" s="315">
        <v>985797.51</v>
      </c>
      <c r="U443" s="315"/>
      <c r="V443" s="315"/>
      <c r="Y443" s="315">
        <v>0</v>
      </c>
      <c r="Z443" s="315"/>
      <c r="AA443" s="315"/>
      <c r="AB443" s="315"/>
      <c r="AC443" s="315"/>
      <c r="AD443" s="315"/>
      <c r="AF443" s="314">
        <v>985797.51</v>
      </c>
      <c r="AG443" s="314"/>
      <c r="AH443" s="314"/>
      <c r="AI443" s="314"/>
      <c r="AJ443" s="314"/>
      <c r="AK443" s="314"/>
      <c r="AL443" s="314"/>
    </row>
    <row r="444" spans="1:38" ht="11.1" customHeight="1" x14ac:dyDescent="0.25">
      <c r="A444" s="316" t="s">
        <v>742</v>
      </c>
      <c r="B444" s="316"/>
      <c r="C444" s="316"/>
      <c r="M444" s="316" t="s">
        <v>188</v>
      </c>
      <c r="N444" s="316"/>
      <c r="O444" s="316"/>
      <c r="P444" s="316"/>
      <c r="Q444" s="310">
        <v>0</v>
      </c>
      <c r="R444" s="310"/>
      <c r="T444" s="317">
        <v>934.84</v>
      </c>
      <c r="U444" s="317"/>
      <c r="V444" s="317"/>
      <c r="Y444" s="317">
        <v>0</v>
      </c>
      <c r="Z444" s="317"/>
      <c r="AA444" s="317"/>
      <c r="AB444" s="317"/>
      <c r="AC444" s="317"/>
      <c r="AD444" s="317"/>
      <c r="AF444" s="310">
        <v>934.84</v>
      </c>
      <c r="AG444" s="310"/>
      <c r="AH444" s="310"/>
      <c r="AI444" s="310"/>
      <c r="AJ444" s="310"/>
      <c r="AK444" s="310"/>
      <c r="AL444" s="310"/>
    </row>
    <row r="445" spans="1:38" ht="11.1" customHeight="1" x14ac:dyDescent="0.25">
      <c r="A445" s="316" t="s">
        <v>743</v>
      </c>
      <c r="B445" s="316"/>
      <c r="C445" s="316"/>
      <c r="M445" s="316" t="s">
        <v>189</v>
      </c>
      <c r="N445" s="316"/>
      <c r="O445" s="316"/>
      <c r="P445" s="316"/>
      <c r="Q445" s="310">
        <v>0</v>
      </c>
      <c r="R445" s="310"/>
      <c r="T445" s="317">
        <v>580</v>
      </c>
      <c r="U445" s="317"/>
      <c r="V445" s="317"/>
      <c r="Y445" s="317">
        <v>0</v>
      </c>
      <c r="Z445" s="317"/>
      <c r="AA445" s="317"/>
      <c r="AB445" s="317"/>
      <c r="AC445" s="317"/>
      <c r="AD445" s="317"/>
      <c r="AF445" s="310">
        <v>580</v>
      </c>
      <c r="AG445" s="310"/>
      <c r="AH445" s="310"/>
      <c r="AI445" s="310"/>
      <c r="AJ445" s="310"/>
      <c r="AK445" s="310"/>
      <c r="AL445" s="310"/>
    </row>
    <row r="446" spans="1:38" ht="11.1" customHeight="1" x14ac:dyDescent="0.25">
      <c r="A446" s="316" t="s">
        <v>744</v>
      </c>
      <c r="B446" s="316"/>
      <c r="C446" s="316"/>
      <c r="M446" s="316" t="s">
        <v>190</v>
      </c>
      <c r="N446" s="316"/>
      <c r="O446" s="316"/>
      <c r="P446" s="316"/>
      <c r="Q446" s="310">
        <v>0</v>
      </c>
      <c r="R446" s="310"/>
      <c r="T446" s="317">
        <v>266.7</v>
      </c>
      <c r="U446" s="317"/>
      <c r="V446" s="317"/>
      <c r="Y446" s="317">
        <v>0</v>
      </c>
      <c r="Z446" s="317"/>
      <c r="AA446" s="317"/>
      <c r="AB446" s="317"/>
      <c r="AC446" s="317"/>
      <c r="AD446" s="317"/>
      <c r="AF446" s="310">
        <v>266.7</v>
      </c>
      <c r="AG446" s="310"/>
      <c r="AH446" s="310"/>
      <c r="AI446" s="310"/>
      <c r="AJ446" s="310"/>
      <c r="AK446" s="310"/>
      <c r="AL446" s="310"/>
    </row>
    <row r="447" spans="1:38" ht="11.1" customHeight="1" x14ac:dyDescent="0.25">
      <c r="A447" s="316" t="s">
        <v>1803</v>
      </c>
      <c r="B447" s="316"/>
      <c r="C447" s="316"/>
      <c r="M447" s="316" t="s">
        <v>1302</v>
      </c>
      <c r="N447" s="316"/>
      <c r="O447" s="316"/>
      <c r="P447" s="316"/>
      <c r="Q447" s="310">
        <v>0</v>
      </c>
      <c r="R447" s="310"/>
      <c r="T447" s="317">
        <v>1294.71</v>
      </c>
      <c r="U447" s="317"/>
      <c r="V447" s="317"/>
      <c r="Y447" s="317">
        <v>0</v>
      </c>
      <c r="Z447" s="317"/>
      <c r="AA447" s="317"/>
      <c r="AB447" s="317"/>
      <c r="AC447" s="317"/>
      <c r="AD447" s="317"/>
      <c r="AF447" s="310">
        <v>1294.71</v>
      </c>
      <c r="AG447" s="310"/>
      <c r="AH447" s="310"/>
      <c r="AI447" s="310"/>
      <c r="AJ447" s="310"/>
      <c r="AK447" s="310"/>
      <c r="AL447" s="310"/>
    </row>
    <row r="448" spans="1:38" ht="11.1" customHeight="1" x14ac:dyDescent="0.25">
      <c r="A448" s="316" t="s">
        <v>745</v>
      </c>
      <c r="B448" s="316"/>
      <c r="C448" s="316"/>
      <c r="M448" s="316" t="s">
        <v>273</v>
      </c>
      <c r="N448" s="316"/>
      <c r="O448" s="316"/>
      <c r="P448" s="316"/>
      <c r="Q448" s="310">
        <v>0</v>
      </c>
      <c r="R448" s="310"/>
      <c r="T448" s="317">
        <v>4326</v>
      </c>
      <c r="U448" s="317"/>
      <c r="V448" s="317"/>
      <c r="Y448" s="317">
        <v>0</v>
      </c>
      <c r="Z448" s="317"/>
      <c r="AA448" s="317"/>
      <c r="AB448" s="317"/>
      <c r="AC448" s="317"/>
      <c r="AD448" s="317"/>
      <c r="AF448" s="310">
        <v>4326</v>
      </c>
      <c r="AG448" s="310"/>
      <c r="AH448" s="310"/>
      <c r="AI448" s="310"/>
      <c r="AJ448" s="310"/>
      <c r="AK448" s="310"/>
      <c r="AL448" s="310"/>
    </row>
    <row r="449" spans="1:38" ht="11.1" customHeight="1" x14ac:dyDescent="0.25">
      <c r="A449" s="316" t="s">
        <v>746</v>
      </c>
      <c r="B449" s="316"/>
      <c r="C449" s="316"/>
      <c r="M449" s="316" t="s">
        <v>191</v>
      </c>
      <c r="N449" s="316"/>
      <c r="O449" s="316"/>
      <c r="P449" s="316"/>
      <c r="Q449" s="310">
        <v>0</v>
      </c>
      <c r="R449" s="310"/>
      <c r="T449" s="317">
        <v>35614.629999999997</v>
      </c>
      <c r="U449" s="317"/>
      <c r="V449" s="317"/>
      <c r="Y449" s="317">
        <v>0</v>
      </c>
      <c r="Z449" s="317"/>
      <c r="AA449" s="317"/>
      <c r="AB449" s="317"/>
      <c r="AC449" s="317"/>
      <c r="AD449" s="317"/>
      <c r="AF449" s="310">
        <v>35614.629999999997</v>
      </c>
      <c r="AG449" s="310"/>
      <c r="AH449" s="310"/>
      <c r="AI449" s="310"/>
      <c r="AJ449" s="310"/>
      <c r="AK449" s="310"/>
      <c r="AL449" s="310"/>
    </row>
    <row r="450" spans="1:38" ht="11.1" customHeight="1" x14ac:dyDescent="0.25">
      <c r="A450" s="316" t="s">
        <v>747</v>
      </c>
      <c r="B450" s="316"/>
      <c r="C450" s="316"/>
      <c r="M450" s="316" t="s">
        <v>748</v>
      </c>
      <c r="N450" s="316"/>
      <c r="O450" s="316"/>
      <c r="P450" s="316"/>
      <c r="Q450" s="310">
        <v>0</v>
      </c>
      <c r="R450" s="310"/>
      <c r="T450" s="317">
        <v>6090.8</v>
      </c>
      <c r="U450" s="317"/>
      <c r="V450" s="317"/>
      <c r="Y450" s="317">
        <v>0</v>
      </c>
      <c r="Z450" s="317"/>
      <c r="AA450" s="317"/>
      <c r="AB450" s="317"/>
      <c r="AC450" s="317"/>
      <c r="AD450" s="317"/>
      <c r="AF450" s="310">
        <v>6090.8</v>
      </c>
      <c r="AG450" s="310"/>
      <c r="AH450" s="310"/>
      <c r="AI450" s="310"/>
      <c r="AJ450" s="310"/>
      <c r="AK450" s="310"/>
      <c r="AL450" s="310"/>
    </row>
    <row r="451" spans="1:38" ht="11.1" customHeight="1" x14ac:dyDescent="0.25">
      <c r="A451" s="316" t="s">
        <v>749</v>
      </c>
      <c r="B451" s="316"/>
      <c r="C451" s="316"/>
      <c r="M451" s="316" t="s">
        <v>192</v>
      </c>
      <c r="N451" s="316"/>
      <c r="O451" s="316"/>
      <c r="P451" s="316"/>
      <c r="Q451" s="310">
        <v>0</v>
      </c>
      <c r="R451" s="310"/>
      <c r="T451" s="317">
        <v>104068.48</v>
      </c>
      <c r="U451" s="317"/>
      <c r="V451" s="317"/>
      <c r="Y451" s="317">
        <v>0</v>
      </c>
      <c r="Z451" s="317"/>
      <c r="AA451" s="317"/>
      <c r="AB451" s="317"/>
      <c r="AC451" s="317"/>
      <c r="AD451" s="317"/>
      <c r="AF451" s="310">
        <v>104068.48</v>
      </c>
      <c r="AG451" s="310"/>
      <c r="AH451" s="310"/>
      <c r="AI451" s="310"/>
      <c r="AJ451" s="310"/>
      <c r="AK451" s="310"/>
      <c r="AL451" s="310"/>
    </row>
    <row r="452" spans="1:38" ht="11.1" customHeight="1" x14ac:dyDescent="0.25">
      <c r="A452" s="316" t="s">
        <v>750</v>
      </c>
      <c r="B452" s="316"/>
      <c r="C452" s="316"/>
      <c r="M452" s="316" t="s">
        <v>751</v>
      </c>
      <c r="N452" s="316"/>
      <c r="O452" s="316"/>
      <c r="P452" s="316"/>
      <c r="Q452" s="310">
        <v>0</v>
      </c>
      <c r="R452" s="310"/>
      <c r="T452" s="317">
        <v>1750</v>
      </c>
      <c r="U452" s="317"/>
      <c r="V452" s="317"/>
      <c r="Y452" s="317">
        <v>0</v>
      </c>
      <c r="Z452" s="317"/>
      <c r="AA452" s="317"/>
      <c r="AB452" s="317"/>
      <c r="AC452" s="317"/>
      <c r="AD452" s="317"/>
      <c r="AF452" s="310">
        <v>1750</v>
      </c>
      <c r="AG452" s="310"/>
      <c r="AH452" s="310"/>
      <c r="AI452" s="310"/>
      <c r="AJ452" s="310"/>
      <c r="AK452" s="310"/>
      <c r="AL452" s="310"/>
    </row>
    <row r="453" spans="1:38" ht="11.1" customHeight="1" x14ac:dyDescent="0.25">
      <c r="A453" s="316" t="s">
        <v>752</v>
      </c>
      <c r="B453" s="316"/>
      <c r="C453" s="316"/>
      <c r="M453" s="316" t="s">
        <v>193</v>
      </c>
      <c r="N453" s="316"/>
      <c r="O453" s="316"/>
      <c r="P453" s="316"/>
      <c r="Q453" s="310">
        <v>0</v>
      </c>
      <c r="R453" s="310"/>
      <c r="T453" s="317">
        <v>154542.46</v>
      </c>
      <c r="U453" s="317"/>
      <c r="V453" s="317"/>
      <c r="Y453" s="317">
        <v>0</v>
      </c>
      <c r="Z453" s="317"/>
      <c r="AA453" s="317"/>
      <c r="AB453" s="317"/>
      <c r="AC453" s="317"/>
      <c r="AD453" s="317"/>
      <c r="AF453" s="310">
        <v>154542.46</v>
      </c>
      <c r="AG453" s="310"/>
      <c r="AH453" s="310"/>
      <c r="AI453" s="310"/>
      <c r="AJ453" s="310"/>
      <c r="AK453" s="310"/>
      <c r="AL453" s="310"/>
    </row>
    <row r="454" spans="1:38" ht="11.1" customHeight="1" x14ac:dyDescent="0.25">
      <c r="A454" s="316" t="s">
        <v>1804</v>
      </c>
      <c r="B454" s="316"/>
      <c r="C454" s="316"/>
      <c r="M454" s="316" t="s">
        <v>1312</v>
      </c>
      <c r="N454" s="316"/>
      <c r="O454" s="316"/>
      <c r="P454" s="316"/>
      <c r="Q454" s="310">
        <v>0</v>
      </c>
      <c r="R454" s="310"/>
      <c r="T454" s="317">
        <v>11521.86</v>
      </c>
      <c r="U454" s="317"/>
      <c r="V454" s="317"/>
      <c r="Y454" s="317">
        <v>0</v>
      </c>
      <c r="Z454" s="317"/>
      <c r="AA454" s="317"/>
      <c r="AB454" s="317"/>
      <c r="AC454" s="317"/>
      <c r="AD454" s="317"/>
      <c r="AF454" s="310">
        <v>11521.86</v>
      </c>
      <c r="AG454" s="310"/>
      <c r="AH454" s="310"/>
      <c r="AI454" s="310"/>
      <c r="AJ454" s="310"/>
      <c r="AK454" s="310"/>
      <c r="AL454" s="310"/>
    </row>
    <row r="455" spans="1:38" ht="11.1" customHeight="1" x14ac:dyDescent="0.25">
      <c r="A455" s="316" t="s">
        <v>753</v>
      </c>
      <c r="B455" s="316"/>
      <c r="C455" s="316"/>
      <c r="M455" s="316" t="s">
        <v>194</v>
      </c>
      <c r="N455" s="316"/>
      <c r="O455" s="316"/>
      <c r="P455" s="316"/>
      <c r="Q455" s="310">
        <v>0</v>
      </c>
      <c r="R455" s="310"/>
      <c r="T455" s="317">
        <v>1255</v>
      </c>
      <c r="U455" s="317"/>
      <c r="V455" s="317"/>
      <c r="Y455" s="317">
        <v>0</v>
      </c>
      <c r="Z455" s="317"/>
      <c r="AA455" s="317"/>
      <c r="AB455" s="317"/>
      <c r="AC455" s="317"/>
      <c r="AD455" s="317"/>
      <c r="AF455" s="310">
        <v>1255</v>
      </c>
      <c r="AG455" s="310"/>
      <c r="AH455" s="310"/>
      <c r="AI455" s="310"/>
      <c r="AJ455" s="310"/>
      <c r="AK455" s="310"/>
      <c r="AL455" s="310"/>
    </row>
    <row r="456" spans="1:38" ht="11.1" customHeight="1" x14ac:dyDescent="0.25">
      <c r="A456" s="316" t="s">
        <v>754</v>
      </c>
      <c r="B456" s="316"/>
      <c r="C456" s="316"/>
      <c r="M456" s="316" t="s">
        <v>274</v>
      </c>
      <c r="N456" s="316"/>
      <c r="O456" s="316"/>
      <c r="P456" s="316"/>
      <c r="Q456" s="310">
        <v>0</v>
      </c>
      <c r="R456" s="310"/>
      <c r="T456" s="317">
        <v>101846.85</v>
      </c>
      <c r="U456" s="317"/>
      <c r="V456" s="317"/>
      <c r="Y456" s="317">
        <v>0</v>
      </c>
      <c r="Z456" s="317"/>
      <c r="AA456" s="317"/>
      <c r="AB456" s="317"/>
      <c r="AC456" s="317"/>
      <c r="AD456" s="317"/>
      <c r="AF456" s="310">
        <v>101846.85</v>
      </c>
      <c r="AG456" s="310"/>
      <c r="AH456" s="310"/>
      <c r="AI456" s="310"/>
      <c r="AJ456" s="310"/>
      <c r="AK456" s="310"/>
      <c r="AL456" s="310"/>
    </row>
    <row r="457" spans="1:38" ht="11.1" customHeight="1" x14ac:dyDescent="0.25">
      <c r="A457" s="316" t="s">
        <v>1805</v>
      </c>
      <c r="B457" s="316"/>
      <c r="C457" s="316"/>
      <c r="M457" s="316" t="s">
        <v>1806</v>
      </c>
      <c r="N457" s="316"/>
      <c r="O457" s="316"/>
      <c r="P457" s="316"/>
      <c r="Q457" s="310">
        <v>0</v>
      </c>
      <c r="R457" s="310"/>
      <c r="T457" s="317">
        <v>36619.620000000003</v>
      </c>
      <c r="U457" s="317"/>
      <c r="V457" s="317"/>
      <c r="Y457" s="317">
        <v>0</v>
      </c>
      <c r="Z457" s="317"/>
      <c r="AA457" s="317"/>
      <c r="AB457" s="317"/>
      <c r="AC457" s="317"/>
      <c r="AD457" s="317"/>
      <c r="AF457" s="310">
        <v>36619.620000000003</v>
      </c>
      <c r="AG457" s="310"/>
      <c r="AH457" s="310"/>
      <c r="AI457" s="310"/>
      <c r="AJ457" s="310"/>
      <c r="AK457" s="310"/>
      <c r="AL457" s="310"/>
    </row>
    <row r="458" spans="1:38" ht="11.1" customHeight="1" x14ac:dyDescent="0.25">
      <c r="A458" s="316" t="s">
        <v>755</v>
      </c>
      <c r="B458" s="316"/>
      <c r="C458" s="316"/>
      <c r="M458" s="316" t="s">
        <v>275</v>
      </c>
      <c r="N458" s="316"/>
      <c r="O458" s="316"/>
      <c r="P458" s="316"/>
      <c r="Q458" s="310">
        <v>0</v>
      </c>
      <c r="R458" s="310"/>
      <c r="T458" s="317">
        <v>110</v>
      </c>
      <c r="U458" s="317"/>
      <c r="V458" s="317"/>
      <c r="Y458" s="317">
        <v>0</v>
      </c>
      <c r="Z458" s="317"/>
      <c r="AA458" s="317"/>
      <c r="AB458" s="317"/>
      <c r="AC458" s="317"/>
      <c r="AD458" s="317"/>
      <c r="AF458" s="310">
        <v>110</v>
      </c>
      <c r="AG458" s="310"/>
      <c r="AH458" s="310"/>
      <c r="AI458" s="310"/>
      <c r="AJ458" s="310"/>
      <c r="AK458" s="310"/>
      <c r="AL458" s="310"/>
    </row>
    <row r="459" spans="1:38" ht="11.1" customHeight="1" x14ac:dyDescent="0.25">
      <c r="A459" s="316" t="s">
        <v>756</v>
      </c>
      <c r="B459" s="316"/>
      <c r="C459" s="316"/>
      <c r="M459" s="316" t="s">
        <v>195</v>
      </c>
      <c r="N459" s="316"/>
      <c r="O459" s="316"/>
      <c r="P459" s="316"/>
      <c r="Q459" s="310">
        <v>0</v>
      </c>
      <c r="R459" s="310"/>
      <c r="T459" s="317">
        <v>328.56</v>
      </c>
      <c r="U459" s="317"/>
      <c r="V459" s="317"/>
      <c r="Y459" s="317">
        <v>0</v>
      </c>
      <c r="Z459" s="317"/>
      <c r="AA459" s="317"/>
      <c r="AB459" s="317"/>
      <c r="AC459" s="317"/>
      <c r="AD459" s="317"/>
      <c r="AF459" s="310">
        <v>328.56</v>
      </c>
      <c r="AG459" s="310"/>
      <c r="AH459" s="310"/>
      <c r="AI459" s="310"/>
      <c r="AJ459" s="310"/>
      <c r="AK459" s="310"/>
      <c r="AL459" s="310"/>
    </row>
    <row r="460" spans="1:38" ht="11.1" customHeight="1" x14ac:dyDescent="0.25">
      <c r="A460" s="316" t="s">
        <v>757</v>
      </c>
      <c r="B460" s="316"/>
      <c r="C460" s="316"/>
      <c r="M460" s="316" t="s">
        <v>196</v>
      </c>
      <c r="N460" s="316"/>
      <c r="O460" s="316"/>
      <c r="P460" s="316"/>
      <c r="Q460" s="310">
        <v>0</v>
      </c>
      <c r="R460" s="310"/>
      <c r="T460" s="317">
        <v>5330</v>
      </c>
      <c r="U460" s="317"/>
      <c r="V460" s="317"/>
      <c r="Y460" s="317">
        <v>0</v>
      </c>
      <c r="Z460" s="317"/>
      <c r="AA460" s="317"/>
      <c r="AB460" s="317"/>
      <c r="AC460" s="317"/>
      <c r="AD460" s="317"/>
      <c r="AF460" s="310">
        <v>5330</v>
      </c>
      <c r="AG460" s="310"/>
      <c r="AH460" s="310"/>
      <c r="AI460" s="310"/>
      <c r="AJ460" s="310"/>
      <c r="AK460" s="310"/>
      <c r="AL460" s="310"/>
    </row>
    <row r="461" spans="1:38" ht="11.1" customHeight="1" x14ac:dyDescent="0.25">
      <c r="A461" s="316" t="s">
        <v>758</v>
      </c>
      <c r="B461" s="316"/>
      <c r="C461" s="316"/>
      <c r="M461" s="316" t="s">
        <v>197</v>
      </c>
      <c r="N461" s="316"/>
      <c r="O461" s="316"/>
      <c r="P461" s="316"/>
      <c r="Q461" s="310">
        <v>0</v>
      </c>
      <c r="R461" s="310"/>
      <c r="T461" s="317">
        <v>7112.78</v>
      </c>
      <c r="U461" s="317"/>
      <c r="V461" s="317"/>
      <c r="Y461" s="317">
        <v>0</v>
      </c>
      <c r="Z461" s="317"/>
      <c r="AA461" s="317"/>
      <c r="AB461" s="317"/>
      <c r="AC461" s="317"/>
      <c r="AD461" s="317"/>
      <c r="AF461" s="310">
        <v>7112.78</v>
      </c>
      <c r="AG461" s="310"/>
      <c r="AH461" s="310"/>
      <c r="AI461" s="310"/>
      <c r="AJ461" s="310"/>
      <c r="AK461" s="310"/>
      <c r="AL461" s="310"/>
    </row>
    <row r="462" spans="1:38" ht="11.1" customHeight="1" x14ac:dyDescent="0.25">
      <c r="A462" s="316" t="s">
        <v>759</v>
      </c>
      <c r="B462" s="316"/>
      <c r="C462" s="316"/>
      <c r="M462" s="316" t="s">
        <v>198</v>
      </c>
      <c r="N462" s="316"/>
      <c r="O462" s="316"/>
      <c r="P462" s="316"/>
      <c r="Q462" s="310">
        <v>0</v>
      </c>
      <c r="R462" s="310"/>
      <c r="T462" s="317">
        <v>87167.34</v>
      </c>
      <c r="U462" s="317"/>
      <c r="V462" s="317"/>
      <c r="Y462" s="317">
        <v>0</v>
      </c>
      <c r="Z462" s="317"/>
      <c r="AA462" s="317"/>
      <c r="AB462" s="317"/>
      <c r="AC462" s="317"/>
      <c r="AD462" s="317"/>
      <c r="AF462" s="310">
        <v>87167.34</v>
      </c>
      <c r="AG462" s="310"/>
      <c r="AH462" s="310"/>
      <c r="AI462" s="310"/>
      <c r="AJ462" s="310"/>
      <c r="AK462" s="310"/>
      <c r="AL462" s="310"/>
    </row>
    <row r="463" spans="1:38" ht="11.1" customHeight="1" x14ac:dyDescent="0.25">
      <c r="A463" s="316" t="s">
        <v>760</v>
      </c>
      <c r="B463" s="316"/>
      <c r="C463" s="316"/>
      <c r="M463" s="316" t="s">
        <v>199</v>
      </c>
      <c r="N463" s="316"/>
      <c r="O463" s="316"/>
      <c r="P463" s="316"/>
      <c r="Q463" s="310">
        <v>0</v>
      </c>
      <c r="R463" s="310"/>
      <c r="T463" s="317">
        <v>133163.73000000001</v>
      </c>
      <c r="U463" s="317"/>
      <c r="V463" s="317"/>
      <c r="Y463" s="317">
        <v>0</v>
      </c>
      <c r="Z463" s="317"/>
      <c r="AA463" s="317"/>
      <c r="AB463" s="317"/>
      <c r="AC463" s="317"/>
      <c r="AD463" s="317"/>
      <c r="AF463" s="310">
        <v>133163.73000000001</v>
      </c>
      <c r="AG463" s="310"/>
      <c r="AH463" s="310"/>
      <c r="AI463" s="310"/>
      <c r="AJ463" s="310"/>
      <c r="AK463" s="310"/>
      <c r="AL463" s="310"/>
    </row>
    <row r="464" spans="1:38" ht="11.1" customHeight="1" x14ac:dyDescent="0.25">
      <c r="A464" s="316" t="s">
        <v>1807</v>
      </c>
      <c r="B464" s="316"/>
      <c r="C464" s="316"/>
      <c r="M464" s="316" t="s">
        <v>1326</v>
      </c>
      <c r="N464" s="316"/>
      <c r="O464" s="316"/>
      <c r="P464" s="316"/>
      <c r="Q464" s="310">
        <v>0</v>
      </c>
      <c r="R464" s="310"/>
      <c r="T464" s="317">
        <v>380</v>
      </c>
      <c r="U464" s="317"/>
      <c r="V464" s="317"/>
      <c r="Y464" s="317">
        <v>0</v>
      </c>
      <c r="Z464" s="317"/>
      <c r="AA464" s="317"/>
      <c r="AB464" s="317"/>
      <c r="AC464" s="317"/>
      <c r="AD464" s="317"/>
      <c r="AF464" s="310">
        <v>380</v>
      </c>
      <c r="AG464" s="310"/>
      <c r="AH464" s="310"/>
      <c r="AI464" s="310"/>
      <c r="AJ464" s="310"/>
      <c r="AK464" s="310"/>
      <c r="AL464" s="310"/>
    </row>
    <row r="465" spans="1:38" ht="11.1" customHeight="1" x14ac:dyDescent="0.25">
      <c r="A465" s="316" t="s">
        <v>762</v>
      </c>
      <c r="B465" s="316"/>
      <c r="C465" s="316"/>
      <c r="M465" s="316" t="s">
        <v>276</v>
      </c>
      <c r="N465" s="316"/>
      <c r="O465" s="316"/>
      <c r="P465" s="316"/>
      <c r="Q465" s="310">
        <v>0</v>
      </c>
      <c r="R465" s="310"/>
      <c r="T465" s="317">
        <v>43982.13</v>
      </c>
      <c r="U465" s="317"/>
      <c r="V465" s="317"/>
      <c r="Y465" s="317">
        <v>0</v>
      </c>
      <c r="Z465" s="317"/>
      <c r="AA465" s="317"/>
      <c r="AB465" s="317"/>
      <c r="AC465" s="317"/>
      <c r="AD465" s="317"/>
      <c r="AF465" s="310">
        <v>43982.13</v>
      </c>
      <c r="AG465" s="310"/>
      <c r="AH465" s="310"/>
      <c r="AI465" s="310"/>
      <c r="AJ465" s="310"/>
      <c r="AK465" s="310"/>
      <c r="AL465" s="310"/>
    </row>
    <row r="466" spans="1:38" ht="11.1" customHeight="1" x14ac:dyDescent="0.25">
      <c r="A466" s="316" t="s">
        <v>1808</v>
      </c>
      <c r="B466" s="316"/>
      <c r="C466" s="316"/>
      <c r="M466" s="316" t="s">
        <v>1329</v>
      </c>
      <c r="N466" s="316"/>
      <c r="O466" s="316"/>
      <c r="P466" s="316"/>
      <c r="Q466" s="310">
        <v>0</v>
      </c>
      <c r="R466" s="310"/>
      <c r="T466" s="317">
        <v>152356.41</v>
      </c>
      <c r="U466" s="317"/>
      <c r="V466" s="317"/>
      <c r="Y466" s="317">
        <v>0</v>
      </c>
      <c r="Z466" s="317"/>
      <c r="AA466" s="317"/>
      <c r="AB466" s="317"/>
      <c r="AC466" s="317"/>
      <c r="AD466" s="317"/>
      <c r="AF466" s="310">
        <v>152356.41</v>
      </c>
      <c r="AG466" s="310"/>
      <c r="AH466" s="310"/>
      <c r="AI466" s="310"/>
      <c r="AJ466" s="310"/>
      <c r="AK466" s="310"/>
      <c r="AL466" s="310"/>
    </row>
    <row r="467" spans="1:38" ht="11.1" customHeight="1" x14ac:dyDescent="0.25">
      <c r="A467" s="316" t="s">
        <v>1809</v>
      </c>
      <c r="B467" s="316"/>
      <c r="C467" s="316"/>
      <c r="M467" s="316" t="s">
        <v>1331</v>
      </c>
      <c r="N467" s="316"/>
      <c r="O467" s="316"/>
      <c r="P467" s="316"/>
      <c r="Q467" s="310">
        <v>0</v>
      </c>
      <c r="R467" s="310"/>
      <c r="T467" s="317">
        <v>95154.61</v>
      </c>
      <c r="U467" s="317"/>
      <c r="V467" s="317"/>
      <c r="Y467" s="317">
        <v>0</v>
      </c>
      <c r="Z467" s="317"/>
      <c r="AA467" s="317"/>
      <c r="AB467" s="317"/>
      <c r="AC467" s="317"/>
      <c r="AD467" s="317"/>
      <c r="AF467" s="310">
        <v>95154.61</v>
      </c>
      <c r="AG467" s="310"/>
      <c r="AH467" s="310"/>
      <c r="AI467" s="310"/>
      <c r="AJ467" s="310"/>
      <c r="AK467" s="310"/>
      <c r="AL467" s="310"/>
    </row>
    <row r="468" spans="1:38" ht="11.1" customHeight="1" x14ac:dyDescent="0.25">
      <c r="A468" s="313" t="s">
        <v>763</v>
      </c>
      <c r="B468" s="313"/>
      <c r="C468" s="313"/>
      <c r="J468" s="313" t="s">
        <v>764</v>
      </c>
      <c r="K468" s="313"/>
      <c r="L468" s="313"/>
      <c r="M468" s="313"/>
      <c r="N468" s="313"/>
      <c r="O468" s="313"/>
      <c r="P468" s="313"/>
      <c r="Q468" s="314">
        <v>0</v>
      </c>
      <c r="R468" s="314"/>
      <c r="T468" s="315">
        <v>925467.39</v>
      </c>
      <c r="U468" s="315"/>
      <c r="V468" s="315"/>
      <c r="Y468" s="315">
        <v>0</v>
      </c>
      <c r="Z468" s="315"/>
      <c r="AA468" s="315"/>
      <c r="AB468" s="315"/>
      <c r="AC468" s="315"/>
      <c r="AD468" s="315"/>
      <c r="AF468" s="314">
        <v>925467.39</v>
      </c>
      <c r="AG468" s="314"/>
      <c r="AH468" s="314"/>
      <c r="AI468" s="314"/>
      <c r="AJ468" s="314"/>
      <c r="AK468" s="314"/>
      <c r="AL468" s="314"/>
    </row>
    <row r="469" spans="1:38" ht="11.1" customHeight="1" x14ac:dyDescent="0.25">
      <c r="A469" s="313" t="s">
        <v>765</v>
      </c>
      <c r="B469" s="313"/>
      <c r="C469" s="313"/>
      <c r="K469" s="313" t="s">
        <v>764</v>
      </c>
      <c r="L469" s="313"/>
      <c r="M469" s="313"/>
      <c r="N469" s="313"/>
      <c r="O469" s="313"/>
      <c r="P469" s="313"/>
      <c r="Q469" s="314">
        <v>0</v>
      </c>
      <c r="R469" s="314"/>
      <c r="T469" s="315">
        <v>925467.39</v>
      </c>
      <c r="U469" s="315"/>
      <c r="V469" s="315"/>
      <c r="Y469" s="315">
        <v>0</v>
      </c>
      <c r="Z469" s="315"/>
      <c r="AA469" s="315"/>
      <c r="AB469" s="315"/>
      <c r="AC469" s="315"/>
      <c r="AD469" s="315"/>
      <c r="AF469" s="314">
        <v>925467.39</v>
      </c>
      <c r="AG469" s="314"/>
      <c r="AH469" s="314"/>
      <c r="AI469" s="314"/>
      <c r="AJ469" s="314"/>
      <c r="AK469" s="314"/>
      <c r="AL469" s="314"/>
    </row>
    <row r="470" spans="1:38" ht="11.1" customHeight="1" x14ac:dyDescent="0.25">
      <c r="A470" s="313" t="s">
        <v>766</v>
      </c>
      <c r="B470" s="313"/>
      <c r="C470" s="313"/>
      <c r="L470" s="313" t="s">
        <v>174</v>
      </c>
      <c r="M470" s="313"/>
      <c r="N470" s="313"/>
      <c r="O470" s="313"/>
      <c r="P470" s="313"/>
      <c r="Q470" s="314">
        <v>0</v>
      </c>
      <c r="R470" s="314"/>
      <c r="T470" s="315">
        <v>925467.39</v>
      </c>
      <c r="U470" s="315"/>
      <c r="V470" s="315"/>
      <c r="Y470" s="315">
        <v>0</v>
      </c>
      <c r="Z470" s="315"/>
      <c r="AA470" s="315"/>
      <c r="AB470" s="315"/>
      <c r="AC470" s="315"/>
      <c r="AD470" s="315"/>
      <c r="AF470" s="314">
        <v>925467.39</v>
      </c>
      <c r="AG470" s="314"/>
      <c r="AH470" s="314"/>
      <c r="AI470" s="314"/>
      <c r="AJ470" s="314"/>
      <c r="AK470" s="314"/>
      <c r="AL470" s="314"/>
    </row>
    <row r="471" spans="1:38" ht="11.1" customHeight="1" x14ac:dyDescent="0.25">
      <c r="A471" s="316" t="s">
        <v>767</v>
      </c>
      <c r="B471" s="316"/>
      <c r="C471" s="316"/>
      <c r="M471" s="316" t="s">
        <v>219</v>
      </c>
      <c r="N471" s="316"/>
      <c r="O471" s="316"/>
      <c r="P471" s="316"/>
      <c r="Q471" s="310">
        <v>0</v>
      </c>
      <c r="R471" s="310"/>
      <c r="T471" s="317">
        <v>925467.39</v>
      </c>
      <c r="U471" s="317"/>
      <c r="V471" s="317"/>
      <c r="Y471" s="317">
        <v>0</v>
      </c>
      <c r="Z471" s="317"/>
      <c r="AA471" s="317"/>
      <c r="AB471" s="317"/>
      <c r="AC471" s="317"/>
      <c r="AD471" s="317"/>
      <c r="AF471" s="310">
        <v>925467.39</v>
      </c>
      <c r="AG471" s="310"/>
      <c r="AH471" s="310"/>
      <c r="AI471" s="310"/>
      <c r="AJ471" s="310"/>
      <c r="AK471" s="310"/>
      <c r="AL471" s="310"/>
    </row>
    <row r="472" spans="1:38" ht="11.1" customHeight="1" x14ac:dyDescent="0.25">
      <c r="A472" s="313" t="s">
        <v>1810</v>
      </c>
      <c r="B472" s="313"/>
      <c r="C472" s="313"/>
      <c r="J472" s="313" t="s">
        <v>1337</v>
      </c>
      <c r="K472" s="313"/>
      <c r="L472" s="313"/>
      <c r="M472" s="313"/>
      <c r="N472" s="313"/>
      <c r="O472" s="313"/>
      <c r="P472" s="313"/>
      <c r="Q472" s="314">
        <v>0</v>
      </c>
      <c r="R472" s="314"/>
      <c r="T472" s="315">
        <v>97248.59</v>
      </c>
      <c r="U472" s="315"/>
      <c r="V472" s="315"/>
      <c r="Y472" s="315">
        <v>27489.95</v>
      </c>
      <c r="Z472" s="315"/>
      <c r="AA472" s="315"/>
      <c r="AB472" s="315"/>
      <c r="AC472" s="315"/>
      <c r="AD472" s="315"/>
      <c r="AF472" s="314">
        <v>69758.64</v>
      </c>
      <c r="AG472" s="314"/>
      <c r="AH472" s="314"/>
      <c r="AI472" s="314"/>
      <c r="AJ472" s="314"/>
      <c r="AK472" s="314"/>
      <c r="AL472" s="314"/>
    </row>
    <row r="473" spans="1:38" ht="11.1" customHeight="1" x14ac:dyDescent="0.25">
      <c r="A473" s="313" t="s">
        <v>1811</v>
      </c>
      <c r="B473" s="313"/>
      <c r="C473" s="313"/>
      <c r="K473" s="313" t="s">
        <v>1339</v>
      </c>
      <c r="L473" s="313"/>
      <c r="M473" s="313"/>
      <c r="N473" s="313"/>
      <c r="O473" s="313"/>
      <c r="P473" s="313"/>
      <c r="Q473" s="314">
        <v>0</v>
      </c>
      <c r="R473" s="314"/>
      <c r="T473" s="315">
        <v>96156.68</v>
      </c>
      <c r="U473" s="315"/>
      <c r="V473" s="315"/>
      <c r="Y473" s="315">
        <v>0</v>
      </c>
      <c r="Z473" s="315"/>
      <c r="AA473" s="315"/>
      <c r="AB473" s="315"/>
      <c r="AC473" s="315"/>
      <c r="AD473" s="315"/>
      <c r="AF473" s="314">
        <v>96156.68</v>
      </c>
      <c r="AG473" s="314"/>
      <c r="AH473" s="314"/>
      <c r="AI473" s="314"/>
      <c r="AJ473" s="314"/>
      <c r="AK473" s="314"/>
      <c r="AL473" s="314"/>
    </row>
    <row r="474" spans="1:38" ht="11.1" customHeight="1" x14ac:dyDescent="0.25">
      <c r="A474" s="316" t="s">
        <v>1812</v>
      </c>
      <c r="B474" s="316"/>
      <c r="C474" s="316"/>
      <c r="M474" s="316" t="s">
        <v>1341</v>
      </c>
      <c r="N474" s="316"/>
      <c r="O474" s="316"/>
      <c r="P474" s="316"/>
      <c r="Q474" s="310">
        <v>0</v>
      </c>
      <c r="R474" s="310"/>
      <c r="T474" s="317">
        <v>96156.68</v>
      </c>
      <c r="U474" s="317"/>
      <c r="V474" s="317"/>
      <c r="Y474" s="317">
        <v>0</v>
      </c>
      <c r="Z474" s="317"/>
      <c r="AA474" s="317"/>
      <c r="AB474" s="317"/>
      <c r="AC474" s="317"/>
      <c r="AD474" s="317"/>
      <c r="AF474" s="310">
        <v>96156.68</v>
      </c>
      <c r="AG474" s="310"/>
      <c r="AH474" s="310"/>
      <c r="AI474" s="310"/>
      <c r="AJ474" s="310"/>
      <c r="AK474" s="310"/>
      <c r="AL474" s="310"/>
    </row>
    <row r="475" spans="1:38" ht="11.1" customHeight="1" x14ac:dyDescent="0.25">
      <c r="A475" s="313" t="s">
        <v>1813</v>
      </c>
      <c r="B475" s="313"/>
      <c r="C475" s="313"/>
      <c r="K475" s="313" t="s">
        <v>207</v>
      </c>
      <c r="L475" s="313"/>
      <c r="M475" s="313"/>
      <c r="N475" s="313"/>
      <c r="O475" s="313"/>
      <c r="P475" s="313"/>
      <c r="Q475" s="314">
        <v>0</v>
      </c>
      <c r="R475" s="314"/>
      <c r="T475" s="315">
        <v>1091.9100000000001</v>
      </c>
      <c r="U475" s="315"/>
      <c r="V475" s="315"/>
      <c r="Y475" s="315">
        <v>27489.95</v>
      </c>
      <c r="Z475" s="315"/>
      <c r="AA475" s="315"/>
      <c r="AB475" s="315"/>
      <c r="AC475" s="315"/>
      <c r="AD475" s="315"/>
      <c r="AF475" s="314">
        <v>-26398.04</v>
      </c>
      <c r="AG475" s="314"/>
      <c r="AH475" s="314"/>
      <c r="AI475" s="314"/>
      <c r="AJ475" s="314"/>
      <c r="AK475" s="314"/>
      <c r="AL475" s="314"/>
    </row>
    <row r="476" spans="1:38" ht="11.1" customHeight="1" x14ac:dyDescent="0.25">
      <c r="A476" s="313" t="s">
        <v>1814</v>
      </c>
      <c r="B476" s="313"/>
      <c r="C476" s="313"/>
      <c r="L476" s="313" t="s">
        <v>1344</v>
      </c>
      <c r="M476" s="313"/>
      <c r="N476" s="313"/>
      <c r="O476" s="313"/>
      <c r="P476" s="313"/>
      <c r="Q476" s="314">
        <v>0</v>
      </c>
      <c r="R476" s="314"/>
      <c r="T476" s="315">
        <v>1091.9100000000001</v>
      </c>
      <c r="U476" s="315"/>
      <c r="V476" s="315"/>
      <c r="Y476" s="315">
        <v>27489.95</v>
      </c>
      <c r="Z476" s="315"/>
      <c r="AA476" s="315"/>
      <c r="AB476" s="315"/>
      <c r="AC476" s="315"/>
      <c r="AD476" s="315"/>
      <c r="AF476" s="314">
        <v>-26398.04</v>
      </c>
      <c r="AG476" s="314"/>
      <c r="AH476" s="314"/>
      <c r="AI476" s="314"/>
      <c r="AJ476" s="314"/>
      <c r="AK476" s="314"/>
      <c r="AL476" s="314"/>
    </row>
    <row r="477" spans="1:38" ht="11.1" customHeight="1" x14ac:dyDescent="0.25">
      <c r="A477" s="316" t="s">
        <v>1815</v>
      </c>
      <c r="B477" s="316"/>
      <c r="C477" s="316"/>
      <c r="M477" s="316" t="s">
        <v>1456</v>
      </c>
      <c r="N477" s="316"/>
      <c r="O477" s="316"/>
      <c r="P477" s="316"/>
      <c r="Q477" s="310">
        <v>0</v>
      </c>
      <c r="R477" s="310"/>
      <c r="T477" s="317">
        <v>0</v>
      </c>
      <c r="U477" s="317"/>
      <c r="V477" s="317"/>
      <c r="Y477" s="317">
        <v>6501.64</v>
      </c>
      <c r="Z477" s="317"/>
      <c r="AA477" s="317"/>
      <c r="AB477" s="317"/>
      <c r="AC477" s="317"/>
      <c r="AD477" s="317"/>
      <c r="AF477" s="310">
        <v>-6501.64</v>
      </c>
      <c r="AG477" s="310"/>
      <c r="AH477" s="310"/>
      <c r="AI477" s="310"/>
      <c r="AJ477" s="310"/>
      <c r="AK477" s="310"/>
      <c r="AL477" s="310"/>
    </row>
    <row r="478" spans="1:38" ht="11.1" customHeight="1" x14ac:dyDescent="0.25">
      <c r="A478" s="316" t="s">
        <v>1816</v>
      </c>
      <c r="B478" s="316"/>
      <c r="C478" s="316"/>
      <c r="M478" s="316" t="s">
        <v>1457</v>
      </c>
      <c r="N478" s="316"/>
      <c r="O478" s="316"/>
      <c r="P478" s="316"/>
      <c r="Q478" s="310">
        <v>0</v>
      </c>
      <c r="R478" s="310"/>
      <c r="T478" s="317">
        <v>0</v>
      </c>
      <c r="U478" s="317"/>
      <c r="V478" s="317"/>
      <c r="Y478" s="317">
        <v>1448.97</v>
      </c>
      <c r="Z478" s="317"/>
      <c r="AA478" s="317"/>
      <c r="AB478" s="317"/>
      <c r="AC478" s="317"/>
      <c r="AD478" s="317"/>
      <c r="AF478" s="310">
        <v>-1448.97</v>
      </c>
      <c r="AG478" s="310"/>
      <c r="AH478" s="310"/>
      <c r="AI478" s="310"/>
      <c r="AJ478" s="310"/>
      <c r="AK478" s="310"/>
      <c r="AL478" s="310"/>
    </row>
    <row r="479" spans="1:38" ht="11.1" customHeight="1" x14ac:dyDescent="0.25">
      <c r="A479" s="316" t="s">
        <v>1817</v>
      </c>
      <c r="B479" s="316"/>
      <c r="C479" s="316"/>
      <c r="M479" s="316" t="s">
        <v>1458</v>
      </c>
      <c r="N479" s="316"/>
      <c r="O479" s="316"/>
      <c r="P479" s="316"/>
      <c r="Q479" s="310">
        <v>0</v>
      </c>
      <c r="R479" s="310"/>
      <c r="T479" s="317">
        <v>0</v>
      </c>
      <c r="U479" s="317"/>
      <c r="V479" s="317"/>
      <c r="Y479" s="317">
        <v>424.6</v>
      </c>
      <c r="Z479" s="317"/>
      <c r="AA479" s="317"/>
      <c r="AB479" s="317"/>
      <c r="AC479" s="317"/>
      <c r="AD479" s="317"/>
      <c r="AF479" s="310">
        <v>-424.6</v>
      </c>
      <c r="AG479" s="310"/>
      <c r="AH479" s="310"/>
      <c r="AI479" s="310"/>
      <c r="AJ479" s="310"/>
      <c r="AK479" s="310"/>
      <c r="AL479" s="310"/>
    </row>
    <row r="480" spans="1:38" ht="11.1" customHeight="1" x14ac:dyDescent="0.25">
      <c r="A480" s="316" t="s">
        <v>1818</v>
      </c>
      <c r="B480" s="316"/>
      <c r="C480" s="316"/>
      <c r="M480" s="316" t="s">
        <v>1459</v>
      </c>
      <c r="N480" s="316"/>
      <c r="O480" s="316"/>
      <c r="P480" s="316"/>
      <c r="Q480" s="310">
        <v>0</v>
      </c>
      <c r="R480" s="310"/>
      <c r="T480" s="317">
        <v>1091.9100000000001</v>
      </c>
      <c r="U480" s="317"/>
      <c r="V480" s="317"/>
      <c r="Y480" s="317">
        <v>19114.740000000002</v>
      </c>
      <c r="Z480" s="317"/>
      <c r="AA480" s="317"/>
      <c r="AB480" s="317"/>
      <c r="AC480" s="317"/>
      <c r="AD480" s="317"/>
      <c r="AF480" s="310">
        <v>-18022.830000000002</v>
      </c>
      <c r="AG480" s="310"/>
      <c r="AH480" s="310"/>
      <c r="AI480" s="310"/>
      <c r="AJ480" s="310"/>
      <c r="AK480" s="310"/>
      <c r="AL480" s="310"/>
    </row>
    <row r="481" spans="1:38" ht="11.1" customHeight="1" x14ac:dyDescent="0.25">
      <c r="A481" s="313" t="s">
        <v>1819</v>
      </c>
      <c r="B481" s="313"/>
      <c r="C481" s="313"/>
      <c r="J481" s="313" t="s">
        <v>1350</v>
      </c>
      <c r="K481" s="313"/>
      <c r="L481" s="313"/>
      <c r="M481" s="313"/>
      <c r="N481" s="313"/>
      <c r="O481" s="313"/>
      <c r="P481" s="313"/>
      <c r="Q481" s="314">
        <v>0</v>
      </c>
      <c r="R481" s="314"/>
      <c r="T481" s="315">
        <v>0</v>
      </c>
      <c r="U481" s="315"/>
      <c r="V481" s="315"/>
      <c r="Y481" s="315">
        <v>17635.36</v>
      </c>
      <c r="Z481" s="315"/>
      <c r="AA481" s="315"/>
      <c r="AB481" s="315"/>
      <c r="AC481" s="315"/>
      <c r="AD481" s="315"/>
      <c r="AF481" s="314">
        <v>-17635.36</v>
      </c>
      <c r="AG481" s="314"/>
      <c r="AH481" s="314"/>
      <c r="AI481" s="314"/>
      <c r="AJ481" s="314"/>
      <c r="AK481" s="314"/>
      <c r="AL481" s="314"/>
    </row>
    <row r="482" spans="1:38" ht="11.1" customHeight="1" x14ac:dyDescent="0.25">
      <c r="A482" s="313" t="s">
        <v>1820</v>
      </c>
      <c r="B482" s="313"/>
      <c r="C482" s="313"/>
      <c r="K482" s="313" t="s">
        <v>1352</v>
      </c>
      <c r="L482" s="313"/>
      <c r="M482" s="313"/>
      <c r="N482" s="313"/>
      <c r="O482" s="313"/>
      <c r="P482" s="313"/>
      <c r="Q482" s="314">
        <v>0</v>
      </c>
      <c r="R482" s="314"/>
      <c r="T482" s="315">
        <v>0</v>
      </c>
      <c r="U482" s="315"/>
      <c r="V482" s="315"/>
      <c r="Y482" s="315">
        <v>17635.36</v>
      </c>
      <c r="Z482" s="315"/>
      <c r="AA482" s="315"/>
      <c r="AB482" s="315"/>
      <c r="AC482" s="315"/>
      <c r="AD482" s="315"/>
      <c r="AF482" s="314">
        <v>-17635.36</v>
      </c>
      <c r="AG482" s="314"/>
      <c r="AH482" s="314"/>
      <c r="AI482" s="314"/>
      <c r="AJ482" s="314"/>
      <c r="AK482" s="314"/>
      <c r="AL482" s="314"/>
    </row>
    <row r="483" spans="1:38" ht="11.1" customHeight="1" x14ac:dyDescent="0.25">
      <c r="A483" s="313" t="s">
        <v>1821</v>
      </c>
      <c r="B483" s="313"/>
      <c r="C483" s="313"/>
      <c r="L483" s="313" t="s">
        <v>1822</v>
      </c>
      <c r="M483" s="313"/>
      <c r="N483" s="313"/>
      <c r="O483" s="313"/>
      <c r="P483" s="313"/>
      <c r="Q483" s="314">
        <v>0</v>
      </c>
      <c r="R483" s="314"/>
      <c r="T483" s="315">
        <v>0</v>
      </c>
      <c r="U483" s="315"/>
      <c r="V483" s="315"/>
      <c r="Y483" s="315">
        <v>17635.36</v>
      </c>
      <c r="Z483" s="315"/>
      <c r="AA483" s="315"/>
      <c r="AB483" s="315"/>
      <c r="AC483" s="315"/>
      <c r="AD483" s="315"/>
      <c r="AF483" s="314">
        <v>-17635.36</v>
      </c>
      <c r="AG483" s="314"/>
      <c r="AH483" s="314"/>
      <c r="AI483" s="314"/>
      <c r="AJ483" s="314"/>
      <c r="AK483" s="314"/>
      <c r="AL483" s="314"/>
    </row>
    <row r="484" spans="1:38" ht="11.1" customHeight="1" x14ac:dyDescent="0.25">
      <c r="A484" s="316" t="s">
        <v>1823</v>
      </c>
      <c r="B484" s="316"/>
      <c r="C484" s="316"/>
      <c r="M484" s="316" t="s">
        <v>1356</v>
      </c>
      <c r="N484" s="316"/>
      <c r="O484" s="316"/>
      <c r="P484" s="316"/>
      <c r="Q484" s="310">
        <v>0</v>
      </c>
      <c r="R484" s="310"/>
      <c r="T484" s="317">
        <v>0</v>
      </c>
      <c r="U484" s="317"/>
      <c r="V484" s="317"/>
      <c r="Y484" s="317">
        <v>17635.36</v>
      </c>
      <c r="Z484" s="317"/>
      <c r="AA484" s="317"/>
      <c r="AB484" s="317"/>
      <c r="AC484" s="317"/>
      <c r="AD484" s="317"/>
      <c r="AF484" s="310">
        <v>-17635.36</v>
      </c>
      <c r="AG484" s="310"/>
      <c r="AH484" s="310"/>
      <c r="AI484" s="310"/>
      <c r="AJ484" s="310"/>
      <c r="AK484" s="310"/>
      <c r="AL484" s="310"/>
    </row>
    <row r="485" spans="1:38" ht="11.1" customHeight="1" x14ac:dyDescent="0.25">
      <c r="A485" s="313" t="s">
        <v>768</v>
      </c>
      <c r="B485" s="313"/>
      <c r="C485" s="313"/>
      <c r="J485" s="313" t="s">
        <v>205</v>
      </c>
      <c r="K485" s="313"/>
      <c r="L485" s="313"/>
      <c r="M485" s="313"/>
      <c r="N485" s="313"/>
      <c r="O485" s="313"/>
      <c r="P485" s="313"/>
      <c r="Q485" s="314">
        <v>0</v>
      </c>
      <c r="R485" s="314"/>
      <c r="T485" s="315">
        <v>19679.919999999998</v>
      </c>
      <c r="U485" s="315"/>
      <c r="V485" s="315"/>
      <c r="Y485" s="315">
        <v>0</v>
      </c>
      <c r="Z485" s="315"/>
      <c r="AA485" s="315"/>
      <c r="AB485" s="315"/>
      <c r="AC485" s="315"/>
      <c r="AD485" s="315"/>
      <c r="AF485" s="314">
        <v>19679.919999999998</v>
      </c>
      <c r="AG485" s="314"/>
      <c r="AH485" s="314"/>
      <c r="AI485" s="314"/>
      <c r="AJ485" s="314"/>
      <c r="AK485" s="314"/>
      <c r="AL485" s="314"/>
    </row>
    <row r="486" spans="1:38" ht="11.1" customHeight="1" x14ac:dyDescent="0.25">
      <c r="A486" s="313" t="s">
        <v>769</v>
      </c>
      <c r="B486" s="313"/>
      <c r="C486" s="313"/>
      <c r="K486" s="313" t="s">
        <v>205</v>
      </c>
      <c r="L486" s="313"/>
      <c r="M486" s="313"/>
      <c r="N486" s="313"/>
      <c r="O486" s="313"/>
      <c r="P486" s="313"/>
      <c r="Q486" s="314">
        <v>0</v>
      </c>
      <c r="R486" s="314"/>
      <c r="T486" s="315">
        <v>19679.919999999998</v>
      </c>
      <c r="U486" s="315"/>
      <c r="V486" s="315"/>
      <c r="Y486" s="315">
        <v>0</v>
      </c>
      <c r="Z486" s="315"/>
      <c r="AA486" s="315"/>
      <c r="AB486" s="315"/>
      <c r="AC486" s="315"/>
      <c r="AD486" s="315"/>
      <c r="AF486" s="314">
        <v>19679.919999999998</v>
      </c>
      <c r="AG486" s="314"/>
      <c r="AH486" s="314"/>
      <c r="AI486" s="314"/>
      <c r="AJ486" s="314"/>
      <c r="AK486" s="314"/>
      <c r="AL486" s="314"/>
    </row>
    <row r="487" spans="1:38" ht="11.1" customHeight="1" x14ac:dyDescent="0.25">
      <c r="A487" s="313" t="s">
        <v>770</v>
      </c>
      <c r="B487" s="313"/>
      <c r="C487" s="313"/>
      <c r="L487" s="313" t="s">
        <v>174</v>
      </c>
      <c r="M487" s="313"/>
      <c r="N487" s="313"/>
      <c r="O487" s="313"/>
      <c r="P487" s="313"/>
      <c r="Q487" s="314">
        <v>0</v>
      </c>
      <c r="R487" s="314"/>
      <c r="T487" s="315">
        <v>19679.919999999998</v>
      </c>
      <c r="U487" s="315"/>
      <c r="V487" s="315"/>
      <c r="Y487" s="315">
        <v>0</v>
      </c>
      <c r="Z487" s="315"/>
      <c r="AA487" s="315"/>
      <c r="AB487" s="315"/>
      <c r="AC487" s="315"/>
      <c r="AD487" s="315"/>
      <c r="AF487" s="314">
        <v>19679.919999999998</v>
      </c>
      <c r="AG487" s="314"/>
      <c r="AH487" s="314"/>
      <c r="AI487" s="314"/>
      <c r="AJ487" s="314"/>
      <c r="AK487" s="314"/>
      <c r="AL487" s="314"/>
    </row>
    <row r="488" spans="1:38" ht="11.1" customHeight="1" x14ac:dyDescent="0.25">
      <c r="A488" s="316" t="s">
        <v>771</v>
      </c>
      <c r="B488" s="316"/>
      <c r="C488" s="316"/>
      <c r="M488" s="316" t="s">
        <v>206</v>
      </c>
      <c r="N488" s="316"/>
      <c r="O488" s="316"/>
      <c r="P488" s="316"/>
      <c r="Q488" s="310">
        <v>0</v>
      </c>
      <c r="R488" s="310"/>
      <c r="T488" s="317">
        <v>19679.919999999998</v>
      </c>
      <c r="U488" s="317"/>
      <c r="V488" s="317"/>
      <c r="Y488" s="317">
        <v>0</v>
      </c>
      <c r="Z488" s="317"/>
      <c r="AA488" s="317"/>
      <c r="AB488" s="317"/>
      <c r="AC488" s="317"/>
      <c r="AD488" s="317"/>
      <c r="AF488" s="310">
        <v>19679.919999999998</v>
      </c>
      <c r="AG488" s="310"/>
      <c r="AH488" s="310"/>
      <c r="AI488" s="310"/>
      <c r="AJ488" s="310"/>
      <c r="AK488" s="310"/>
      <c r="AL488" s="310"/>
    </row>
    <row r="489" spans="1:38" ht="11.1" customHeight="1" x14ac:dyDescent="0.25">
      <c r="A489" s="313" t="s">
        <v>772</v>
      </c>
      <c r="B489" s="313"/>
      <c r="C489" s="313"/>
      <c r="J489" s="313" t="s">
        <v>200</v>
      </c>
      <c r="K489" s="313"/>
      <c r="L489" s="313"/>
      <c r="M489" s="313"/>
      <c r="N489" s="313"/>
      <c r="O489" s="313"/>
      <c r="P489" s="313"/>
      <c r="Q489" s="314">
        <v>0</v>
      </c>
      <c r="R489" s="314"/>
      <c r="T489" s="315">
        <v>247829.8</v>
      </c>
      <c r="U489" s="315"/>
      <c r="V489" s="315"/>
      <c r="Y489" s="315">
        <v>0</v>
      </c>
      <c r="Z489" s="315"/>
      <c r="AA489" s="315"/>
      <c r="AB489" s="315"/>
      <c r="AC489" s="315"/>
      <c r="AD489" s="315"/>
      <c r="AF489" s="314">
        <v>247829.8</v>
      </c>
      <c r="AG489" s="314"/>
      <c r="AH489" s="314"/>
      <c r="AI489" s="314"/>
      <c r="AJ489" s="314"/>
      <c r="AK489" s="314"/>
      <c r="AL489" s="314"/>
    </row>
    <row r="490" spans="1:38" ht="11.1" customHeight="1" x14ac:dyDescent="0.25">
      <c r="A490" s="313" t="s">
        <v>773</v>
      </c>
      <c r="B490" s="313"/>
      <c r="C490" s="313"/>
      <c r="K490" s="313" t="s">
        <v>200</v>
      </c>
      <c r="L490" s="313"/>
      <c r="M490" s="313"/>
      <c r="N490" s="313"/>
      <c r="O490" s="313"/>
      <c r="P490" s="313"/>
      <c r="Q490" s="314">
        <v>0</v>
      </c>
      <c r="R490" s="314"/>
      <c r="T490" s="315">
        <v>247829.8</v>
      </c>
      <c r="U490" s="315"/>
      <c r="V490" s="315"/>
      <c r="Y490" s="315">
        <v>0</v>
      </c>
      <c r="Z490" s="315"/>
      <c r="AA490" s="315"/>
      <c r="AB490" s="315"/>
      <c r="AC490" s="315"/>
      <c r="AD490" s="315"/>
      <c r="AF490" s="314">
        <v>247829.8</v>
      </c>
      <c r="AG490" s="314"/>
      <c r="AH490" s="314"/>
      <c r="AI490" s="314"/>
      <c r="AJ490" s="314"/>
      <c r="AK490" s="314"/>
      <c r="AL490" s="314"/>
    </row>
    <row r="491" spans="1:38" ht="11.1" customHeight="1" x14ac:dyDescent="0.25">
      <c r="A491" s="313" t="s">
        <v>1824</v>
      </c>
      <c r="B491" s="313"/>
      <c r="C491" s="313"/>
      <c r="L491" s="313" t="s">
        <v>1364</v>
      </c>
      <c r="M491" s="313"/>
      <c r="N491" s="313"/>
      <c r="O491" s="313"/>
      <c r="P491" s="313"/>
      <c r="Q491" s="314">
        <v>0</v>
      </c>
      <c r="R491" s="314"/>
      <c r="T491" s="315">
        <v>199.47</v>
      </c>
      <c r="U491" s="315"/>
      <c r="V491" s="315"/>
      <c r="Y491" s="315">
        <v>0</v>
      </c>
      <c r="Z491" s="315"/>
      <c r="AA491" s="315"/>
      <c r="AB491" s="315"/>
      <c r="AC491" s="315"/>
      <c r="AD491" s="315"/>
      <c r="AF491" s="314">
        <v>199.47</v>
      </c>
      <c r="AG491" s="314"/>
      <c r="AH491" s="314"/>
      <c r="AI491" s="314"/>
      <c r="AJ491" s="314"/>
      <c r="AK491" s="314"/>
      <c r="AL491" s="314"/>
    </row>
    <row r="492" spans="1:38" ht="11.1" customHeight="1" x14ac:dyDescent="0.25">
      <c r="A492" s="316" t="s">
        <v>1825</v>
      </c>
      <c r="B492" s="316"/>
      <c r="C492" s="316"/>
      <c r="M492" s="316" t="s">
        <v>392</v>
      </c>
      <c r="N492" s="316"/>
      <c r="O492" s="316"/>
      <c r="P492" s="316"/>
      <c r="Q492" s="310">
        <v>0</v>
      </c>
      <c r="R492" s="310"/>
      <c r="T492" s="317">
        <v>199.47</v>
      </c>
      <c r="U492" s="317"/>
      <c r="V492" s="317"/>
      <c r="Y492" s="317">
        <v>0</v>
      </c>
      <c r="Z492" s="317"/>
      <c r="AA492" s="317"/>
      <c r="AB492" s="317"/>
      <c r="AC492" s="317"/>
      <c r="AD492" s="317"/>
      <c r="AF492" s="310">
        <v>199.47</v>
      </c>
      <c r="AG492" s="310"/>
      <c r="AH492" s="310"/>
      <c r="AI492" s="310"/>
      <c r="AJ492" s="310"/>
      <c r="AK492" s="310"/>
      <c r="AL492" s="310"/>
    </row>
    <row r="493" spans="1:38" ht="11.1" customHeight="1" x14ac:dyDescent="0.25">
      <c r="A493" s="313" t="s">
        <v>774</v>
      </c>
      <c r="B493" s="313"/>
      <c r="C493" s="313"/>
      <c r="L493" s="313" t="s">
        <v>775</v>
      </c>
      <c r="M493" s="313"/>
      <c r="N493" s="313"/>
      <c r="O493" s="313"/>
      <c r="P493" s="313"/>
      <c r="Q493" s="314">
        <v>0</v>
      </c>
      <c r="R493" s="314"/>
      <c r="T493" s="315">
        <v>27529.57</v>
      </c>
      <c r="U493" s="315"/>
      <c r="V493" s="315"/>
      <c r="Y493" s="315">
        <v>0</v>
      </c>
      <c r="Z493" s="315"/>
      <c r="AA493" s="315"/>
      <c r="AB493" s="315"/>
      <c r="AC493" s="315"/>
      <c r="AD493" s="315"/>
      <c r="AF493" s="314">
        <v>27529.57</v>
      </c>
      <c r="AG493" s="314"/>
      <c r="AH493" s="314"/>
      <c r="AI493" s="314"/>
      <c r="AJ493" s="314"/>
      <c r="AK493" s="314"/>
      <c r="AL493" s="314"/>
    </row>
    <row r="494" spans="1:38" ht="11.1" customHeight="1" x14ac:dyDescent="0.25">
      <c r="A494" s="316" t="s">
        <v>776</v>
      </c>
      <c r="B494" s="316"/>
      <c r="C494" s="316"/>
      <c r="M494" s="316" t="s">
        <v>201</v>
      </c>
      <c r="N494" s="316"/>
      <c r="O494" s="316"/>
      <c r="P494" s="316"/>
      <c r="Q494" s="310">
        <v>0</v>
      </c>
      <c r="R494" s="310"/>
      <c r="T494" s="317">
        <v>27529.57</v>
      </c>
      <c r="U494" s="317"/>
      <c r="V494" s="317"/>
      <c r="Y494" s="317">
        <v>0</v>
      </c>
      <c r="Z494" s="317"/>
      <c r="AA494" s="317"/>
      <c r="AB494" s="317"/>
      <c r="AC494" s="317"/>
      <c r="AD494" s="317"/>
      <c r="AF494" s="310">
        <v>27529.57</v>
      </c>
      <c r="AG494" s="310"/>
      <c r="AH494" s="310"/>
      <c r="AI494" s="310"/>
      <c r="AJ494" s="310"/>
      <c r="AK494" s="310"/>
      <c r="AL494" s="310"/>
    </row>
    <row r="495" spans="1:38" ht="11.1" customHeight="1" x14ac:dyDescent="0.25">
      <c r="A495" s="313" t="s">
        <v>777</v>
      </c>
      <c r="B495" s="313"/>
      <c r="C495" s="313"/>
      <c r="L495" s="313" t="s">
        <v>109</v>
      </c>
      <c r="M495" s="313"/>
      <c r="N495" s="313"/>
      <c r="O495" s="313"/>
      <c r="P495" s="313"/>
      <c r="Q495" s="314">
        <v>0</v>
      </c>
      <c r="R495" s="314"/>
      <c r="T495" s="315">
        <v>212728.32000000001</v>
      </c>
      <c r="U495" s="315"/>
      <c r="V495" s="315"/>
      <c r="Y495" s="315">
        <v>0</v>
      </c>
      <c r="Z495" s="315"/>
      <c r="AA495" s="315"/>
      <c r="AB495" s="315"/>
      <c r="AC495" s="315"/>
      <c r="AD495" s="315"/>
      <c r="AF495" s="314">
        <v>212728.32000000001</v>
      </c>
      <c r="AG495" s="314"/>
      <c r="AH495" s="314"/>
      <c r="AI495" s="314"/>
      <c r="AJ495" s="314"/>
      <c r="AK495" s="314"/>
      <c r="AL495" s="314"/>
    </row>
    <row r="496" spans="1:38" ht="11.1" customHeight="1" x14ac:dyDescent="0.25">
      <c r="A496" s="316" t="s">
        <v>778</v>
      </c>
      <c r="B496" s="316"/>
      <c r="C496" s="316"/>
      <c r="M496" s="316" t="s">
        <v>202</v>
      </c>
      <c r="N496" s="316"/>
      <c r="O496" s="316"/>
      <c r="P496" s="316"/>
      <c r="Q496" s="310">
        <v>0</v>
      </c>
      <c r="R496" s="310"/>
      <c r="T496" s="317">
        <v>212728.32000000001</v>
      </c>
      <c r="U496" s="317"/>
      <c r="V496" s="317"/>
      <c r="Y496" s="317">
        <v>0</v>
      </c>
      <c r="Z496" s="317"/>
      <c r="AA496" s="317"/>
      <c r="AB496" s="317"/>
      <c r="AC496" s="317"/>
      <c r="AD496" s="317"/>
      <c r="AF496" s="310">
        <v>212728.32000000001</v>
      </c>
      <c r="AG496" s="310"/>
      <c r="AH496" s="310"/>
      <c r="AI496" s="310"/>
      <c r="AJ496" s="310"/>
      <c r="AK496" s="310"/>
      <c r="AL496" s="310"/>
    </row>
    <row r="497" spans="1:38" ht="11.1" customHeight="1" x14ac:dyDescent="0.25">
      <c r="A497" s="313" t="s">
        <v>779</v>
      </c>
      <c r="B497" s="313"/>
      <c r="C497" s="313"/>
      <c r="L497" s="313" t="s">
        <v>780</v>
      </c>
      <c r="M497" s="313"/>
      <c r="N497" s="313"/>
      <c r="O497" s="313"/>
      <c r="P497" s="313"/>
      <c r="Q497" s="314">
        <v>0</v>
      </c>
      <c r="R497" s="314"/>
      <c r="T497" s="315">
        <v>2637.45</v>
      </c>
      <c r="U497" s="315"/>
      <c r="V497" s="315"/>
      <c r="Y497" s="315">
        <v>0</v>
      </c>
      <c r="Z497" s="315"/>
      <c r="AA497" s="315"/>
      <c r="AB497" s="315"/>
      <c r="AC497" s="315"/>
      <c r="AD497" s="315"/>
      <c r="AF497" s="314">
        <v>2637.45</v>
      </c>
      <c r="AG497" s="314"/>
      <c r="AH497" s="314"/>
      <c r="AI497" s="314"/>
      <c r="AJ497" s="314"/>
      <c r="AK497" s="314"/>
      <c r="AL497" s="314"/>
    </row>
    <row r="498" spans="1:38" ht="11.1" customHeight="1" x14ac:dyDescent="0.25">
      <c r="A498" s="316" t="s">
        <v>781</v>
      </c>
      <c r="B498" s="316"/>
      <c r="C498" s="316"/>
      <c r="M498" s="316" t="s">
        <v>204</v>
      </c>
      <c r="N498" s="316"/>
      <c r="O498" s="316"/>
      <c r="P498" s="316"/>
      <c r="Q498" s="310">
        <v>0</v>
      </c>
      <c r="R498" s="310"/>
      <c r="T498" s="317">
        <v>2637.45</v>
      </c>
      <c r="U498" s="317"/>
      <c r="V498" s="317"/>
      <c r="Y498" s="317">
        <v>0</v>
      </c>
      <c r="Z498" s="317"/>
      <c r="AA498" s="317"/>
      <c r="AB498" s="317"/>
      <c r="AC498" s="317"/>
      <c r="AD498" s="317"/>
      <c r="AF498" s="310">
        <v>2637.45</v>
      </c>
      <c r="AG498" s="310"/>
      <c r="AH498" s="310"/>
      <c r="AI498" s="310"/>
      <c r="AJ498" s="310"/>
      <c r="AK498" s="310"/>
      <c r="AL498" s="310"/>
    </row>
    <row r="499" spans="1:38" ht="11.1" customHeight="1" x14ac:dyDescent="0.25">
      <c r="A499" s="313" t="s">
        <v>782</v>
      </c>
      <c r="B499" s="313"/>
      <c r="C499" s="313"/>
      <c r="L499" s="313" t="s">
        <v>203</v>
      </c>
      <c r="M499" s="313"/>
      <c r="N499" s="313"/>
      <c r="O499" s="313"/>
      <c r="P499" s="313"/>
      <c r="Q499" s="314">
        <v>0</v>
      </c>
      <c r="R499" s="314"/>
      <c r="T499" s="315">
        <v>4734.99</v>
      </c>
      <c r="U499" s="315"/>
      <c r="V499" s="315"/>
      <c r="Y499" s="315">
        <v>0</v>
      </c>
      <c r="Z499" s="315"/>
      <c r="AA499" s="315"/>
      <c r="AB499" s="315"/>
      <c r="AC499" s="315"/>
      <c r="AD499" s="315"/>
      <c r="AF499" s="314">
        <v>4734.99</v>
      </c>
      <c r="AG499" s="314"/>
      <c r="AH499" s="314"/>
      <c r="AI499" s="314"/>
      <c r="AJ499" s="314"/>
      <c r="AK499" s="314"/>
      <c r="AL499" s="314"/>
    </row>
    <row r="500" spans="1:38" ht="11.1" customHeight="1" x14ac:dyDescent="0.25">
      <c r="A500" s="316" t="s">
        <v>783</v>
      </c>
      <c r="B500" s="316"/>
      <c r="C500" s="316"/>
      <c r="M500" s="316" t="s">
        <v>204</v>
      </c>
      <c r="N500" s="316"/>
      <c r="O500" s="316"/>
      <c r="P500" s="316"/>
      <c r="Q500" s="310">
        <v>0</v>
      </c>
      <c r="R500" s="310"/>
      <c r="T500" s="317">
        <v>4734.99</v>
      </c>
      <c r="U500" s="317"/>
      <c r="V500" s="317"/>
      <c r="Y500" s="317">
        <v>0</v>
      </c>
      <c r="Z500" s="317"/>
      <c r="AA500" s="317"/>
      <c r="AB500" s="317"/>
      <c r="AC500" s="317"/>
      <c r="AD500" s="317"/>
      <c r="AF500" s="310">
        <v>4734.99</v>
      </c>
      <c r="AG500" s="310"/>
      <c r="AH500" s="310"/>
      <c r="AI500" s="310"/>
      <c r="AJ500" s="310"/>
      <c r="AK500" s="310"/>
      <c r="AL500" s="310"/>
    </row>
    <row r="501" spans="1:38" ht="11.1" customHeight="1" x14ac:dyDescent="0.25">
      <c r="A501" s="313" t="s">
        <v>784</v>
      </c>
      <c r="B501" s="313"/>
      <c r="C501" s="313"/>
      <c r="J501" s="313" t="s">
        <v>785</v>
      </c>
      <c r="K501" s="313"/>
      <c r="L501" s="313"/>
      <c r="M501" s="313"/>
      <c r="N501" s="313"/>
      <c r="O501" s="313"/>
      <c r="P501" s="313"/>
      <c r="Q501" s="314">
        <v>0</v>
      </c>
      <c r="R501" s="314"/>
      <c r="T501" s="315">
        <v>10298.620000000001</v>
      </c>
      <c r="U501" s="315"/>
      <c r="V501" s="315"/>
      <c r="Y501" s="315">
        <v>1138.99</v>
      </c>
      <c r="Z501" s="315"/>
      <c r="AA501" s="315"/>
      <c r="AB501" s="315"/>
      <c r="AC501" s="315"/>
      <c r="AD501" s="315"/>
      <c r="AF501" s="314">
        <v>9159.6299999999992</v>
      </c>
      <c r="AG501" s="314"/>
      <c r="AH501" s="314"/>
      <c r="AI501" s="314"/>
      <c r="AJ501" s="314"/>
      <c r="AK501" s="314"/>
      <c r="AL501" s="314"/>
    </row>
    <row r="502" spans="1:38" ht="11.1" customHeight="1" x14ac:dyDescent="0.25">
      <c r="A502" s="313" t="s">
        <v>1826</v>
      </c>
      <c r="B502" s="313"/>
      <c r="C502" s="313"/>
      <c r="K502" s="313" t="s">
        <v>1378</v>
      </c>
      <c r="L502" s="313"/>
      <c r="M502" s="313"/>
      <c r="N502" s="313"/>
      <c r="O502" s="313"/>
      <c r="P502" s="313"/>
      <c r="Q502" s="314">
        <v>0</v>
      </c>
      <c r="R502" s="314"/>
      <c r="T502" s="315">
        <v>9159.6299999999992</v>
      </c>
      <c r="U502" s="315"/>
      <c r="V502" s="315"/>
      <c r="Y502" s="315">
        <v>0</v>
      </c>
      <c r="Z502" s="315"/>
      <c r="AA502" s="315"/>
      <c r="AB502" s="315"/>
      <c r="AC502" s="315"/>
      <c r="AD502" s="315"/>
      <c r="AF502" s="314">
        <v>9159.6299999999992</v>
      </c>
      <c r="AG502" s="314"/>
      <c r="AH502" s="314"/>
      <c r="AI502" s="314"/>
      <c r="AJ502" s="314"/>
      <c r="AK502" s="314"/>
      <c r="AL502" s="314"/>
    </row>
    <row r="503" spans="1:38" ht="11.1" customHeight="1" x14ac:dyDescent="0.25">
      <c r="A503" s="313" t="s">
        <v>1827</v>
      </c>
      <c r="B503" s="313"/>
      <c r="C503" s="313"/>
      <c r="L503" s="313" t="s">
        <v>1380</v>
      </c>
      <c r="M503" s="313"/>
      <c r="N503" s="313"/>
      <c r="O503" s="313"/>
      <c r="P503" s="313"/>
      <c r="Q503" s="314">
        <v>0</v>
      </c>
      <c r="R503" s="314"/>
      <c r="T503" s="315">
        <v>9159.6299999999992</v>
      </c>
      <c r="U503" s="315"/>
      <c r="V503" s="315"/>
      <c r="Y503" s="315">
        <v>0</v>
      </c>
      <c r="Z503" s="315"/>
      <c r="AA503" s="315"/>
      <c r="AB503" s="315"/>
      <c r="AC503" s="315"/>
      <c r="AD503" s="315"/>
      <c r="AF503" s="314">
        <v>9159.6299999999992</v>
      </c>
      <c r="AG503" s="314"/>
      <c r="AH503" s="314"/>
      <c r="AI503" s="314"/>
      <c r="AJ503" s="314"/>
      <c r="AK503" s="314"/>
      <c r="AL503" s="314"/>
    </row>
    <row r="504" spans="1:38" ht="11.1" customHeight="1" x14ac:dyDescent="0.25">
      <c r="A504" s="316" t="s">
        <v>1828</v>
      </c>
      <c r="B504" s="316"/>
      <c r="C504" s="316"/>
      <c r="M504" s="316" t="s">
        <v>1382</v>
      </c>
      <c r="N504" s="316"/>
      <c r="O504" s="316"/>
      <c r="P504" s="316"/>
      <c r="Q504" s="310">
        <v>0</v>
      </c>
      <c r="R504" s="310"/>
      <c r="T504" s="317">
        <v>9159.6299999999992</v>
      </c>
      <c r="U504" s="317"/>
      <c r="V504" s="317"/>
      <c r="Y504" s="317">
        <v>0</v>
      </c>
      <c r="Z504" s="317"/>
      <c r="AA504" s="317"/>
      <c r="AB504" s="317"/>
      <c r="AC504" s="317"/>
      <c r="AD504" s="317"/>
      <c r="AF504" s="310">
        <v>9159.6299999999992</v>
      </c>
      <c r="AG504" s="310"/>
      <c r="AH504" s="310"/>
      <c r="AI504" s="310"/>
      <c r="AJ504" s="310"/>
      <c r="AK504" s="310"/>
      <c r="AL504" s="310"/>
    </row>
    <row r="505" spans="1:38" ht="11.1" customHeight="1" x14ac:dyDescent="0.25">
      <c r="A505" s="313" t="s">
        <v>786</v>
      </c>
      <c r="B505" s="313"/>
      <c r="C505" s="313"/>
      <c r="K505" s="313" t="s">
        <v>207</v>
      </c>
      <c r="L505" s="313"/>
      <c r="M505" s="313"/>
      <c r="N505" s="313"/>
      <c r="O505" s="313"/>
      <c r="P505" s="313"/>
      <c r="Q505" s="314">
        <v>0</v>
      </c>
      <c r="R505" s="314"/>
      <c r="T505" s="315">
        <v>1138.99</v>
      </c>
      <c r="U505" s="315"/>
      <c r="V505" s="315"/>
      <c r="Y505" s="315">
        <v>1138.99</v>
      </c>
      <c r="Z505" s="315"/>
      <c r="AA505" s="315"/>
      <c r="AB505" s="315"/>
      <c r="AC505" s="315"/>
      <c r="AD505" s="315"/>
      <c r="AF505" s="314">
        <v>0</v>
      </c>
      <c r="AG505" s="314"/>
      <c r="AH505" s="314"/>
      <c r="AI505" s="314"/>
      <c r="AJ505" s="314"/>
      <c r="AK505" s="314"/>
      <c r="AL505" s="314"/>
    </row>
    <row r="506" spans="1:38" ht="11.1" customHeight="1" x14ac:dyDescent="0.25">
      <c r="A506" s="313" t="s">
        <v>787</v>
      </c>
      <c r="B506" s="313"/>
      <c r="C506" s="313"/>
      <c r="L506" s="313" t="s">
        <v>174</v>
      </c>
      <c r="M506" s="313"/>
      <c r="N506" s="313"/>
      <c r="O506" s="313"/>
      <c r="P506" s="313"/>
      <c r="Q506" s="314">
        <v>0</v>
      </c>
      <c r="R506" s="314"/>
      <c r="T506" s="315">
        <v>1138.99</v>
      </c>
      <c r="U506" s="315"/>
      <c r="V506" s="315"/>
      <c r="Y506" s="315">
        <v>1138.99</v>
      </c>
      <c r="Z506" s="315"/>
      <c r="AA506" s="315"/>
      <c r="AB506" s="315"/>
      <c r="AC506" s="315"/>
      <c r="AD506" s="315"/>
      <c r="AF506" s="314">
        <v>0</v>
      </c>
      <c r="AG506" s="314"/>
      <c r="AH506" s="314"/>
      <c r="AI506" s="314"/>
      <c r="AJ506" s="314"/>
      <c r="AK506" s="314"/>
      <c r="AL506" s="314"/>
    </row>
    <row r="507" spans="1:38" ht="11.1" customHeight="1" x14ac:dyDescent="0.25">
      <c r="A507" s="316" t="s">
        <v>788</v>
      </c>
      <c r="B507" s="316"/>
      <c r="C507" s="316"/>
      <c r="M507" s="316" t="s">
        <v>208</v>
      </c>
      <c r="N507" s="316"/>
      <c r="O507" s="316"/>
      <c r="P507" s="316"/>
      <c r="Q507" s="310">
        <v>0</v>
      </c>
      <c r="R507" s="310"/>
      <c r="T507" s="317">
        <v>1138.99</v>
      </c>
      <c r="U507" s="317"/>
      <c r="V507" s="317"/>
      <c r="Y507" s="317">
        <v>1138.99</v>
      </c>
      <c r="Z507" s="317"/>
      <c r="AA507" s="317"/>
      <c r="AB507" s="317"/>
      <c r="AC507" s="317"/>
      <c r="AD507" s="317"/>
      <c r="AF507" s="310">
        <v>0</v>
      </c>
      <c r="AG507" s="310"/>
      <c r="AH507" s="310"/>
      <c r="AI507" s="310"/>
      <c r="AJ507" s="310"/>
      <c r="AK507" s="310"/>
      <c r="AL507" s="310"/>
    </row>
    <row r="508" spans="1:38" ht="11.1" customHeight="1" x14ac:dyDescent="0.25">
      <c r="A508" s="313" t="s">
        <v>789</v>
      </c>
      <c r="B508" s="313"/>
      <c r="C508" s="313"/>
      <c r="H508" s="313" t="s">
        <v>790</v>
      </c>
      <c r="I508" s="313"/>
      <c r="J508" s="313"/>
      <c r="K508" s="313"/>
      <c r="L508" s="313"/>
      <c r="M508" s="313"/>
      <c r="N508" s="313"/>
      <c r="O508" s="313"/>
      <c r="P508" s="313"/>
      <c r="Q508" s="314">
        <v>0</v>
      </c>
      <c r="R508" s="314"/>
      <c r="T508" s="315">
        <v>0.02</v>
      </c>
      <c r="U508" s="315"/>
      <c r="V508" s="315"/>
      <c r="Y508" s="315">
        <v>40499.279999999999</v>
      </c>
      <c r="Z508" s="315"/>
      <c r="AA508" s="315"/>
      <c r="AB508" s="315"/>
      <c r="AC508" s="315"/>
      <c r="AD508" s="315"/>
      <c r="AF508" s="314">
        <v>-40499.26</v>
      </c>
      <c r="AG508" s="314"/>
      <c r="AH508" s="314"/>
      <c r="AI508" s="314"/>
      <c r="AJ508" s="314"/>
      <c r="AK508" s="314"/>
      <c r="AL508" s="314"/>
    </row>
    <row r="509" spans="1:38" ht="11.1" customHeight="1" x14ac:dyDescent="0.25">
      <c r="A509" s="313" t="s">
        <v>791</v>
      </c>
      <c r="B509" s="313"/>
      <c r="C509" s="313"/>
      <c r="I509" s="313" t="s">
        <v>792</v>
      </c>
      <c r="J509" s="313"/>
      <c r="K509" s="313"/>
      <c r="L509" s="313"/>
      <c r="M509" s="313"/>
      <c r="N509" s="313"/>
      <c r="O509" s="313"/>
      <c r="P509" s="313"/>
      <c r="Q509" s="314">
        <v>0</v>
      </c>
      <c r="R509" s="314"/>
      <c r="T509" s="315">
        <v>0.02</v>
      </c>
      <c r="U509" s="315"/>
      <c r="V509" s="315"/>
      <c r="Y509" s="315">
        <v>40499.279999999999</v>
      </c>
      <c r="Z509" s="315"/>
      <c r="AA509" s="315"/>
      <c r="AB509" s="315"/>
      <c r="AC509" s="315"/>
      <c r="AD509" s="315"/>
      <c r="AF509" s="314">
        <v>-40499.26</v>
      </c>
      <c r="AG509" s="314"/>
      <c r="AH509" s="314"/>
      <c r="AI509" s="314"/>
      <c r="AJ509" s="314"/>
      <c r="AK509" s="314"/>
      <c r="AL509" s="314"/>
    </row>
    <row r="510" spans="1:38" ht="11.1" customHeight="1" x14ac:dyDescent="0.25">
      <c r="A510" s="313" t="s">
        <v>793</v>
      </c>
      <c r="B510" s="313"/>
      <c r="C510" s="313"/>
      <c r="J510" s="313" t="s">
        <v>794</v>
      </c>
      <c r="K510" s="313"/>
      <c r="L510" s="313"/>
      <c r="M510" s="313"/>
      <c r="N510" s="313"/>
      <c r="O510" s="313"/>
      <c r="P510" s="313"/>
      <c r="Q510" s="314">
        <v>0</v>
      </c>
      <c r="R510" s="314"/>
      <c r="T510" s="315">
        <v>0.02</v>
      </c>
      <c r="U510" s="315"/>
      <c r="V510" s="315"/>
      <c r="Y510" s="315">
        <v>40499.279999999999</v>
      </c>
      <c r="Z510" s="315"/>
      <c r="AA510" s="315"/>
      <c r="AB510" s="315"/>
      <c r="AC510" s="315"/>
      <c r="AD510" s="315"/>
      <c r="AF510" s="314">
        <v>-40499.26</v>
      </c>
      <c r="AG510" s="314"/>
      <c r="AH510" s="314"/>
      <c r="AI510" s="314"/>
      <c r="AJ510" s="314"/>
      <c r="AK510" s="314"/>
      <c r="AL510" s="314"/>
    </row>
    <row r="511" spans="1:38" ht="11.1" customHeight="1" x14ac:dyDescent="0.25">
      <c r="A511" s="313" t="s">
        <v>795</v>
      </c>
      <c r="B511" s="313"/>
      <c r="C511" s="313"/>
      <c r="K511" s="313" t="s">
        <v>207</v>
      </c>
      <c r="L511" s="313"/>
      <c r="M511" s="313"/>
      <c r="N511" s="313"/>
      <c r="O511" s="313"/>
      <c r="P511" s="313"/>
      <c r="Q511" s="314">
        <v>0</v>
      </c>
      <c r="R511" s="314"/>
      <c r="T511" s="315">
        <v>0.02</v>
      </c>
      <c r="U511" s="315"/>
      <c r="V511" s="315"/>
      <c r="Y511" s="315">
        <v>40499.279999999999</v>
      </c>
      <c r="Z511" s="315"/>
      <c r="AA511" s="315"/>
      <c r="AB511" s="315"/>
      <c r="AC511" s="315"/>
      <c r="AD511" s="315"/>
      <c r="AF511" s="314">
        <v>-40499.26</v>
      </c>
      <c r="AG511" s="314"/>
      <c r="AH511" s="314"/>
      <c r="AI511" s="314"/>
      <c r="AJ511" s="314"/>
      <c r="AK511" s="314"/>
      <c r="AL511" s="314"/>
    </row>
    <row r="512" spans="1:38" ht="11.1" customHeight="1" x14ac:dyDescent="0.25">
      <c r="A512" s="316" t="s">
        <v>796</v>
      </c>
      <c r="B512" s="316"/>
      <c r="C512" s="316"/>
      <c r="M512" s="316" t="s">
        <v>218</v>
      </c>
      <c r="N512" s="316"/>
      <c r="O512" s="316"/>
      <c r="P512" s="316"/>
      <c r="Q512" s="310">
        <v>0</v>
      </c>
      <c r="R512" s="310"/>
      <c r="T512" s="317">
        <v>0.02</v>
      </c>
      <c r="U512" s="317"/>
      <c r="V512" s="317"/>
      <c r="Y512" s="317">
        <v>3.04</v>
      </c>
      <c r="Z512" s="317"/>
      <c r="AA512" s="317"/>
      <c r="AB512" s="317"/>
      <c r="AC512" s="317"/>
      <c r="AD512" s="317"/>
      <c r="AF512" s="310">
        <v>-3.02</v>
      </c>
      <c r="AG512" s="310"/>
      <c r="AH512" s="310"/>
      <c r="AI512" s="310"/>
      <c r="AJ512" s="310"/>
      <c r="AK512" s="310"/>
      <c r="AL512" s="310"/>
    </row>
    <row r="513" spans="1:38" ht="11.1" customHeight="1" x14ac:dyDescent="0.25">
      <c r="A513" s="316" t="s">
        <v>1829</v>
      </c>
      <c r="B513" s="316"/>
      <c r="C513" s="316"/>
      <c r="M513" s="316" t="s">
        <v>1830</v>
      </c>
      <c r="N513" s="316"/>
      <c r="O513" s="316"/>
      <c r="P513" s="316"/>
      <c r="Q513" s="310">
        <v>0</v>
      </c>
      <c r="R513" s="310"/>
      <c r="T513" s="317">
        <v>0</v>
      </c>
      <c r="U513" s="317"/>
      <c r="V513" s="317"/>
      <c r="Y513" s="317">
        <v>1697.7</v>
      </c>
      <c r="Z513" s="317"/>
      <c r="AA513" s="317"/>
      <c r="AB513" s="317"/>
      <c r="AC513" s="317"/>
      <c r="AD513" s="317"/>
      <c r="AF513" s="310">
        <v>-1697.7</v>
      </c>
      <c r="AG513" s="310"/>
      <c r="AH513" s="310"/>
      <c r="AI513" s="310"/>
      <c r="AJ513" s="310"/>
      <c r="AK513" s="310"/>
      <c r="AL513" s="310"/>
    </row>
    <row r="514" spans="1:38" ht="11.1" customHeight="1" x14ac:dyDescent="0.25">
      <c r="A514" s="316" t="s">
        <v>797</v>
      </c>
      <c r="B514" s="316"/>
      <c r="C514" s="316"/>
      <c r="M514" s="316" t="s">
        <v>245</v>
      </c>
      <c r="N514" s="316"/>
      <c r="O514" s="316"/>
      <c r="P514" s="316"/>
      <c r="Q514" s="310">
        <v>0</v>
      </c>
      <c r="R514" s="310"/>
      <c r="T514" s="317">
        <v>0</v>
      </c>
      <c r="U514" s="317"/>
      <c r="V514" s="317"/>
      <c r="Y514" s="317">
        <v>38798.54</v>
      </c>
      <c r="Z514" s="317"/>
      <c r="AA514" s="317"/>
      <c r="AB514" s="317"/>
      <c r="AC514" s="317"/>
      <c r="AD514" s="317"/>
      <c r="AF514" s="310">
        <v>-38798.54</v>
      </c>
      <c r="AG514" s="310"/>
      <c r="AH514" s="310"/>
      <c r="AI514" s="310"/>
      <c r="AJ514" s="310"/>
      <c r="AK514" s="310"/>
      <c r="AL514" s="310"/>
    </row>
    <row r="515" spans="1:38" ht="11.1" customHeight="1" x14ac:dyDescent="0.25">
      <c r="A515" s="313" t="s">
        <v>1831</v>
      </c>
      <c r="B515" s="313"/>
      <c r="C515" s="313"/>
      <c r="H515" s="313" t="s">
        <v>1393</v>
      </c>
      <c r="I515" s="313"/>
      <c r="J515" s="313"/>
      <c r="K515" s="313"/>
      <c r="L515" s="313"/>
      <c r="M515" s="313"/>
      <c r="N515" s="313"/>
      <c r="O515" s="313"/>
      <c r="P515" s="313"/>
      <c r="Q515" s="314">
        <v>0</v>
      </c>
      <c r="R515" s="314"/>
      <c r="T515" s="315">
        <v>0.24</v>
      </c>
      <c r="U515" s="315"/>
      <c r="V515" s="315"/>
      <c r="Y515" s="315">
        <v>0</v>
      </c>
      <c r="Z515" s="315"/>
      <c r="AA515" s="315"/>
      <c r="AB515" s="315"/>
      <c r="AC515" s="315"/>
      <c r="AD515" s="315"/>
      <c r="AF515" s="314">
        <v>0.24</v>
      </c>
      <c r="AG515" s="314"/>
      <c r="AH515" s="314"/>
      <c r="AI515" s="314"/>
      <c r="AJ515" s="314"/>
      <c r="AK515" s="314"/>
      <c r="AL515" s="314"/>
    </row>
    <row r="516" spans="1:38" ht="11.1" customHeight="1" x14ac:dyDescent="0.25">
      <c r="A516" s="313" t="s">
        <v>1832</v>
      </c>
      <c r="B516" s="313"/>
      <c r="C516" s="313"/>
      <c r="I516" s="313" t="s">
        <v>792</v>
      </c>
      <c r="J516" s="313"/>
      <c r="K516" s="313"/>
      <c r="L516" s="313"/>
      <c r="M516" s="313"/>
      <c r="N516" s="313"/>
      <c r="O516" s="313"/>
      <c r="P516" s="313"/>
      <c r="Q516" s="314">
        <v>0</v>
      </c>
      <c r="R516" s="314"/>
      <c r="T516" s="315">
        <v>0.24</v>
      </c>
      <c r="U516" s="315"/>
      <c r="V516" s="315"/>
      <c r="Y516" s="315">
        <v>0</v>
      </c>
      <c r="Z516" s="315"/>
      <c r="AA516" s="315"/>
      <c r="AB516" s="315"/>
      <c r="AC516" s="315"/>
      <c r="AD516" s="315"/>
      <c r="AF516" s="314">
        <v>0.24</v>
      </c>
      <c r="AG516" s="314"/>
      <c r="AH516" s="314"/>
      <c r="AI516" s="314"/>
      <c r="AJ516" s="314"/>
      <c r="AK516" s="314"/>
      <c r="AL516" s="314"/>
    </row>
    <row r="517" spans="1:38" ht="11.1" customHeight="1" x14ac:dyDescent="0.25">
      <c r="A517" s="313" t="s">
        <v>1833</v>
      </c>
      <c r="B517" s="313"/>
      <c r="C517" s="313"/>
      <c r="J517" s="313" t="s">
        <v>785</v>
      </c>
      <c r="K517" s="313"/>
      <c r="L517" s="313"/>
      <c r="M517" s="313"/>
      <c r="N517" s="313"/>
      <c r="O517" s="313"/>
      <c r="P517" s="313"/>
      <c r="Q517" s="314">
        <v>0</v>
      </c>
      <c r="R517" s="314"/>
      <c r="T517" s="315">
        <v>0.24</v>
      </c>
      <c r="U517" s="315"/>
      <c r="V517" s="315"/>
      <c r="Y517" s="315">
        <v>0</v>
      </c>
      <c r="Z517" s="315"/>
      <c r="AA517" s="315"/>
      <c r="AB517" s="315"/>
      <c r="AC517" s="315"/>
      <c r="AD517" s="315"/>
      <c r="AF517" s="314">
        <v>0.24</v>
      </c>
      <c r="AG517" s="314"/>
      <c r="AH517" s="314"/>
      <c r="AI517" s="314"/>
      <c r="AJ517" s="314"/>
      <c r="AK517" s="314"/>
      <c r="AL517" s="314"/>
    </row>
    <row r="518" spans="1:38" ht="11.1" customHeight="1" x14ac:dyDescent="0.25">
      <c r="A518" s="313" t="s">
        <v>1834</v>
      </c>
      <c r="B518" s="313"/>
      <c r="C518" s="313"/>
      <c r="K518" s="313" t="s">
        <v>207</v>
      </c>
      <c r="L518" s="313"/>
      <c r="M518" s="313"/>
      <c r="N518" s="313"/>
      <c r="O518" s="313"/>
      <c r="P518" s="313"/>
      <c r="Q518" s="314">
        <v>0</v>
      </c>
      <c r="R518" s="314"/>
      <c r="T518" s="315">
        <v>0.24</v>
      </c>
      <c r="U518" s="315"/>
      <c r="V518" s="315"/>
      <c r="Y518" s="315">
        <v>0</v>
      </c>
      <c r="Z518" s="315"/>
      <c r="AA518" s="315"/>
      <c r="AB518" s="315"/>
      <c r="AC518" s="315"/>
      <c r="AD518" s="315"/>
      <c r="AF518" s="314">
        <v>0.24</v>
      </c>
      <c r="AG518" s="314"/>
      <c r="AH518" s="314"/>
      <c r="AI518" s="314"/>
      <c r="AJ518" s="314"/>
      <c r="AK518" s="314"/>
      <c r="AL518" s="314"/>
    </row>
    <row r="519" spans="1:38" ht="11.1" customHeight="1" x14ac:dyDescent="0.25">
      <c r="A519" s="316" t="s">
        <v>1835</v>
      </c>
      <c r="B519" s="316"/>
      <c r="C519" s="316"/>
      <c r="M519" s="316" t="s">
        <v>1398</v>
      </c>
      <c r="N519" s="316"/>
      <c r="O519" s="316"/>
      <c r="P519" s="316"/>
      <c r="Q519" s="310">
        <v>0</v>
      </c>
      <c r="R519" s="310"/>
      <c r="T519" s="317">
        <v>0.24</v>
      </c>
      <c r="U519" s="317"/>
      <c r="V519" s="317"/>
      <c r="Y519" s="317">
        <v>0</v>
      </c>
      <c r="Z519" s="317"/>
      <c r="AA519" s="317"/>
      <c r="AB519" s="317"/>
      <c r="AC519" s="317"/>
      <c r="AD519" s="317"/>
      <c r="AF519" s="310">
        <v>0.24</v>
      </c>
      <c r="AG519" s="310"/>
      <c r="AH519" s="310"/>
      <c r="AI519" s="310"/>
      <c r="AJ519" s="310"/>
      <c r="AK519" s="310"/>
      <c r="AL519" s="310"/>
    </row>
    <row r="520" spans="1:38" ht="11.1" customHeight="1" x14ac:dyDescent="0.25">
      <c r="A520" s="313" t="s">
        <v>800</v>
      </c>
      <c r="B520" s="313"/>
      <c r="C520" s="313"/>
      <c r="H520" s="313" t="s">
        <v>801</v>
      </c>
      <c r="I520" s="313"/>
      <c r="J520" s="313"/>
      <c r="K520" s="313"/>
      <c r="L520" s="313"/>
      <c r="M520" s="313"/>
      <c r="N520" s="313"/>
      <c r="O520" s="313"/>
      <c r="P520" s="313"/>
      <c r="Q520" s="314">
        <v>0</v>
      </c>
      <c r="R520" s="314"/>
      <c r="T520" s="315">
        <v>70356188.230000004</v>
      </c>
      <c r="U520" s="315"/>
      <c r="V520" s="315"/>
      <c r="Y520" s="315">
        <v>101429287.34</v>
      </c>
      <c r="Z520" s="315"/>
      <c r="AA520" s="315"/>
      <c r="AB520" s="315"/>
      <c r="AC520" s="315"/>
      <c r="AD520" s="315"/>
      <c r="AF520" s="314">
        <v>-31073099.109999999</v>
      </c>
      <c r="AG520" s="314"/>
      <c r="AH520" s="314"/>
      <c r="AI520" s="314"/>
      <c r="AJ520" s="314"/>
      <c r="AK520" s="314"/>
      <c r="AL520" s="314"/>
    </row>
    <row r="521" spans="1:38" ht="11.1" customHeight="1" x14ac:dyDescent="0.25">
      <c r="A521" s="313" t="s">
        <v>802</v>
      </c>
      <c r="B521" s="313"/>
      <c r="C521" s="313"/>
      <c r="H521" s="313" t="s">
        <v>209</v>
      </c>
      <c r="I521" s="313"/>
      <c r="J521" s="313"/>
      <c r="K521" s="313"/>
      <c r="L521" s="313"/>
      <c r="M521" s="313"/>
      <c r="N521" s="313"/>
      <c r="O521" s="313"/>
      <c r="P521" s="313"/>
      <c r="Q521" s="314">
        <v>0</v>
      </c>
      <c r="R521" s="314"/>
      <c r="T521" s="315">
        <v>14927569.66</v>
      </c>
      <c r="U521" s="315"/>
      <c r="V521" s="315"/>
      <c r="Y521" s="315">
        <v>73809396.319999993</v>
      </c>
      <c r="Z521" s="315"/>
      <c r="AA521" s="315"/>
      <c r="AB521" s="315"/>
      <c r="AC521" s="315"/>
      <c r="AD521" s="315"/>
      <c r="AF521" s="314">
        <v>-58881826.659999996</v>
      </c>
      <c r="AG521" s="314"/>
      <c r="AH521" s="314"/>
      <c r="AI521" s="314"/>
      <c r="AJ521" s="314"/>
      <c r="AK521" s="314"/>
      <c r="AL521" s="314"/>
    </row>
    <row r="522" spans="1:38" ht="11.1" customHeight="1" x14ac:dyDescent="0.25">
      <c r="A522" s="313" t="s">
        <v>803</v>
      </c>
      <c r="B522" s="313"/>
      <c r="C522" s="313"/>
      <c r="I522" s="313" t="s">
        <v>112</v>
      </c>
      <c r="J522" s="313"/>
      <c r="K522" s="313"/>
      <c r="L522" s="313"/>
      <c r="M522" s="313"/>
      <c r="N522" s="313"/>
      <c r="O522" s="313"/>
      <c r="P522" s="313"/>
      <c r="Q522" s="314">
        <v>0</v>
      </c>
      <c r="R522" s="314"/>
      <c r="T522" s="315">
        <v>14336405.02</v>
      </c>
      <c r="U522" s="315"/>
      <c r="V522" s="315"/>
      <c r="Y522" s="315">
        <v>13612174.460000001</v>
      </c>
      <c r="Z522" s="315"/>
      <c r="AA522" s="315"/>
      <c r="AB522" s="315"/>
      <c r="AC522" s="315"/>
      <c r="AD522" s="315"/>
      <c r="AF522" s="314">
        <v>724230.56</v>
      </c>
      <c r="AG522" s="314"/>
      <c r="AH522" s="314"/>
      <c r="AI522" s="314"/>
      <c r="AJ522" s="314"/>
      <c r="AK522" s="314"/>
      <c r="AL522" s="314"/>
    </row>
    <row r="523" spans="1:38" ht="11.1" customHeight="1" x14ac:dyDescent="0.25">
      <c r="A523" s="313" t="s">
        <v>804</v>
      </c>
      <c r="B523" s="313"/>
      <c r="C523" s="313"/>
      <c r="J523" s="313" t="s">
        <v>805</v>
      </c>
      <c r="K523" s="313"/>
      <c r="L523" s="313"/>
      <c r="M523" s="313"/>
      <c r="N523" s="313"/>
      <c r="O523" s="313"/>
      <c r="P523" s="313"/>
      <c r="Q523" s="314">
        <v>0</v>
      </c>
      <c r="R523" s="314"/>
      <c r="T523" s="315">
        <v>0</v>
      </c>
      <c r="U523" s="315"/>
      <c r="V523" s="315"/>
      <c r="Y523" s="315">
        <v>262108.56</v>
      </c>
      <c r="Z523" s="315"/>
      <c r="AA523" s="315"/>
      <c r="AB523" s="315"/>
      <c r="AC523" s="315"/>
      <c r="AD523" s="315"/>
      <c r="AF523" s="314">
        <v>-262108.56</v>
      </c>
      <c r="AG523" s="314"/>
      <c r="AH523" s="314"/>
      <c r="AI523" s="314"/>
      <c r="AJ523" s="314"/>
      <c r="AK523" s="314"/>
      <c r="AL523" s="314"/>
    </row>
    <row r="524" spans="1:38" ht="11.1" customHeight="1" x14ac:dyDescent="0.25">
      <c r="A524" s="316" t="s">
        <v>806</v>
      </c>
      <c r="B524" s="316"/>
      <c r="C524" s="316"/>
      <c r="M524" s="316" t="s">
        <v>211</v>
      </c>
      <c r="N524" s="316"/>
      <c r="O524" s="316"/>
      <c r="P524" s="316"/>
      <c r="Q524" s="310">
        <v>0</v>
      </c>
      <c r="R524" s="310"/>
      <c r="T524" s="317">
        <v>0</v>
      </c>
      <c r="U524" s="317"/>
      <c r="V524" s="317"/>
      <c r="Y524" s="317">
        <v>262108.56</v>
      </c>
      <c r="Z524" s="317"/>
      <c r="AA524" s="317"/>
      <c r="AB524" s="317"/>
      <c r="AC524" s="317"/>
      <c r="AD524" s="317"/>
      <c r="AF524" s="310">
        <v>-262108.56</v>
      </c>
      <c r="AG524" s="310"/>
      <c r="AH524" s="310"/>
      <c r="AI524" s="310"/>
      <c r="AJ524" s="310"/>
      <c r="AK524" s="310"/>
      <c r="AL524" s="310"/>
    </row>
    <row r="525" spans="1:38" ht="11.1" customHeight="1" x14ac:dyDescent="0.25">
      <c r="A525" s="313" t="s">
        <v>807</v>
      </c>
      <c r="B525" s="313"/>
      <c r="C525" s="313"/>
      <c r="J525" s="313" t="s">
        <v>668</v>
      </c>
      <c r="K525" s="313"/>
      <c r="L525" s="313"/>
      <c r="M525" s="313"/>
      <c r="N525" s="313"/>
      <c r="O525" s="313"/>
      <c r="P525" s="313"/>
      <c r="Q525" s="314">
        <v>0</v>
      </c>
      <c r="R525" s="314"/>
      <c r="T525" s="315">
        <v>13097442.26</v>
      </c>
      <c r="U525" s="315"/>
      <c r="V525" s="315"/>
      <c r="Y525" s="315">
        <v>13097442.26</v>
      </c>
      <c r="Z525" s="315"/>
      <c r="AA525" s="315"/>
      <c r="AB525" s="315"/>
      <c r="AC525" s="315"/>
      <c r="AD525" s="315"/>
      <c r="AF525" s="314">
        <v>0</v>
      </c>
      <c r="AG525" s="314"/>
      <c r="AH525" s="314"/>
      <c r="AI525" s="314"/>
      <c r="AJ525" s="314"/>
      <c r="AK525" s="314"/>
      <c r="AL525" s="314"/>
    </row>
    <row r="526" spans="1:38" ht="11.1" customHeight="1" x14ac:dyDescent="0.25">
      <c r="A526" s="316" t="s">
        <v>808</v>
      </c>
      <c r="B526" s="316"/>
      <c r="C526" s="316"/>
      <c r="M526" s="316" t="s">
        <v>213</v>
      </c>
      <c r="N526" s="316"/>
      <c r="O526" s="316"/>
      <c r="P526" s="316"/>
      <c r="Q526" s="310">
        <v>0</v>
      </c>
      <c r="R526" s="310"/>
      <c r="T526" s="317">
        <v>12251941.16</v>
      </c>
      <c r="U526" s="317"/>
      <c r="V526" s="317"/>
      <c r="Y526" s="317">
        <v>12251941.16</v>
      </c>
      <c r="Z526" s="317"/>
      <c r="AA526" s="317"/>
      <c r="AB526" s="317"/>
      <c r="AC526" s="317"/>
      <c r="AD526" s="317"/>
      <c r="AF526" s="310">
        <v>0</v>
      </c>
      <c r="AG526" s="310"/>
      <c r="AH526" s="310"/>
      <c r="AI526" s="310"/>
      <c r="AJ526" s="310"/>
      <c r="AK526" s="310"/>
      <c r="AL526" s="310"/>
    </row>
    <row r="527" spans="1:38" ht="11.1" customHeight="1" x14ac:dyDescent="0.25">
      <c r="A527" s="316" t="s">
        <v>809</v>
      </c>
      <c r="B527" s="316"/>
      <c r="C527" s="316"/>
      <c r="M527" s="316" t="s">
        <v>244</v>
      </c>
      <c r="N527" s="316"/>
      <c r="O527" s="316"/>
      <c r="P527" s="316"/>
      <c r="Q527" s="310">
        <v>0</v>
      </c>
      <c r="R527" s="310"/>
      <c r="T527" s="317">
        <v>845501.1</v>
      </c>
      <c r="U527" s="317"/>
      <c r="V527" s="317"/>
      <c r="Y527" s="317">
        <v>845501.1</v>
      </c>
      <c r="Z527" s="317"/>
      <c r="AA527" s="317"/>
      <c r="AB527" s="317"/>
      <c r="AC527" s="317"/>
      <c r="AD527" s="317"/>
      <c r="AF527" s="310">
        <v>0</v>
      </c>
      <c r="AG527" s="310"/>
      <c r="AH527" s="310"/>
      <c r="AI527" s="310"/>
      <c r="AJ527" s="310"/>
      <c r="AK527" s="310"/>
      <c r="AL527" s="310"/>
    </row>
    <row r="528" spans="1:38" ht="11.1" customHeight="1" x14ac:dyDescent="0.25">
      <c r="A528" s="313" t="s">
        <v>810</v>
      </c>
      <c r="B528" s="313"/>
      <c r="C528" s="313"/>
      <c r="J528" s="313" t="s">
        <v>811</v>
      </c>
      <c r="K528" s="313"/>
      <c r="L528" s="313"/>
      <c r="M528" s="313"/>
      <c r="N528" s="313"/>
      <c r="O528" s="313"/>
      <c r="P528" s="313"/>
      <c r="Q528" s="314">
        <v>0</v>
      </c>
      <c r="R528" s="314"/>
      <c r="T528" s="315">
        <v>1238962.76</v>
      </c>
      <c r="U528" s="315"/>
      <c r="V528" s="315"/>
      <c r="Y528" s="315">
        <v>0</v>
      </c>
      <c r="Z528" s="315"/>
      <c r="AA528" s="315"/>
      <c r="AB528" s="315"/>
      <c r="AC528" s="315"/>
      <c r="AD528" s="315"/>
      <c r="AF528" s="314">
        <v>1238962.76</v>
      </c>
      <c r="AG528" s="314"/>
      <c r="AH528" s="314"/>
      <c r="AI528" s="314"/>
      <c r="AJ528" s="314"/>
      <c r="AK528" s="314"/>
      <c r="AL528" s="314"/>
    </row>
    <row r="529" spans="1:38" ht="11.1" customHeight="1" x14ac:dyDescent="0.25">
      <c r="A529" s="316" t="s">
        <v>812</v>
      </c>
      <c r="B529" s="316"/>
      <c r="C529" s="316"/>
      <c r="M529" s="316" t="s">
        <v>171</v>
      </c>
      <c r="N529" s="316"/>
      <c r="O529" s="316"/>
      <c r="P529" s="316"/>
      <c r="Q529" s="310">
        <v>0</v>
      </c>
      <c r="R529" s="310"/>
      <c r="T529" s="317">
        <v>1018955.02</v>
      </c>
      <c r="U529" s="317"/>
      <c r="V529" s="317"/>
      <c r="Y529" s="317">
        <v>0</v>
      </c>
      <c r="Z529" s="317"/>
      <c r="AA529" s="317"/>
      <c r="AB529" s="317"/>
      <c r="AC529" s="317"/>
      <c r="AD529" s="317"/>
      <c r="AF529" s="310">
        <v>1018955.02</v>
      </c>
      <c r="AG529" s="310"/>
      <c r="AH529" s="310"/>
      <c r="AI529" s="310"/>
      <c r="AJ529" s="310"/>
      <c r="AK529" s="310"/>
      <c r="AL529" s="310"/>
    </row>
    <row r="530" spans="1:38" ht="11.1" customHeight="1" x14ac:dyDescent="0.25">
      <c r="A530" s="316" t="s">
        <v>813</v>
      </c>
      <c r="B530" s="316"/>
      <c r="C530" s="316"/>
      <c r="M530" s="316" t="s">
        <v>170</v>
      </c>
      <c r="N530" s="316"/>
      <c r="O530" s="316"/>
      <c r="P530" s="316"/>
      <c r="Q530" s="310">
        <v>0</v>
      </c>
      <c r="R530" s="310"/>
      <c r="T530" s="317">
        <v>220007.74</v>
      </c>
      <c r="U530" s="317"/>
      <c r="V530" s="317"/>
      <c r="Y530" s="317">
        <v>0</v>
      </c>
      <c r="Z530" s="317"/>
      <c r="AA530" s="317"/>
      <c r="AB530" s="317"/>
      <c r="AC530" s="317"/>
      <c r="AD530" s="317"/>
      <c r="AF530" s="310">
        <v>220007.74</v>
      </c>
      <c r="AG530" s="310"/>
      <c r="AH530" s="310"/>
      <c r="AI530" s="310"/>
      <c r="AJ530" s="310"/>
      <c r="AK530" s="310"/>
      <c r="AL530" s="310"/>
    </row>
    <row r="531" spans="1:38" ht="11.1" customHeight="1" x14ac:dyDescent="0.25">
      <c r="A531" s="313" t="s">
        <v>814</v>
      </c>
      <c r="B531" s="313"/>
      <c r="C531" s="313"/>
      <c r="J531" s="313" t="s">
        <v>277</v>
      </c>
      <c r="K531" s="313"/>
      <c r="L531" s="313"/>
      <c r="M531" s="313"/>
      <c r="N531" s="313"/>
      <c r="O531" s="313"/>
      <c r="P531" s="313"/>
      <c r="Q531" s="314">
        <v>0</v>
      </c>
      <c r="R531" s="314"/>
      <c r="T531" s="315">
        <v>0</v>
      </c>
      <c r="U531" s="315"/>
      <c r="V531" s="315"/>
      <c r="Y531" s="315">
        <v>252623.64</v>
      </c>
      <c r="Z531" s="315"/>
      <c r="AA531" s="315"/>
      <c r="AB531" s="315"/>
      <c r="AC531" s="315"/>
      <c r="AD531" s="315"/>
      <c r="AF531" s="314">
        <v>-252623.64</v>
      </c>
      <c r="AG531" s="314"/>
      <c r="AH531" s="314"/>
      <c r="AI531" s="314"/>
      <c r="AJ531" s="314"/>
      <c r="AK531" s="314"/>
      <c r="AL531" s="314"/>
    </row>
    <row r="532" spans="1:38" ht="11.1" customHeight="1" x14ac:dyDescent="0.25">
      <c r="A532" s="313" t="s">
        <v>815</v>
      </c>
      <c r="B532" s="313"/>
      <c r="C532" s="313"/>
      <c r="K532" s="313" t="s">
        <v>210</v>
      </c>
      <c r="L532" s="313"/>
      <c r="M532" s="313"/>
      <c r="N532" s="313"/>
      <c r="O532" s="313"/>
      <c r="P532" s="313"/>
      <c r="Q532" s="314">
        <v>0</v>
      </c>
      <c r="R532" s="314"/>
      <c r="T532" s="315">
        <v>0</v>
      </c>
      <c r="U532" s="315"/>
      <c r="V532" s="315"/>
      <c r="Y532" s="315">
        <v>252623.64</v>
      </c>
      <c r="Z532" s="315"/>
      <c r="AA532" s="315"/>
      <c r="AB532" s="315"/>
      <c r="AC532" s="315"/>
      <c r="AD532" s="315"/>
      <c r="AF532" s="314">
        <v>-252623.64</v>
      </c>
      <c r="AG532" s="314"/>
      <c r="AH532" s="314"/>
      <c r="AI532" s="314"/>
      <c r="AJ532" s="314"/>
      <c r="AK532" s="314"/>
      <c r="AL532" s="314"/>
    </row>
    <row r="533" spans="1:38" ht="11.1" customHeight="1" x14ac:dyDescent="0.25">
      <c r="A533" s="316" t="s">
        <v>816</v>
      </c>
      <c r="B533" s="316"/>
      <c r="C533" s="316"/>
      <c r="M533" s="316" t="s">
        <v>212</v>
      </c>
      <c r="N533" s="316"/>
      <c r="O533" s="316"/>
      <c r="P533" s="316"/>
      <c r="Q533" s="310">
        <v>0</v>
      </c>
      <c r="R533" s="310"/>
      <c r="T533" s="317">
        <v>0</v>
      </c>
      <c r="U533" s="317"/>
      <c r="V533" s="317"/>
      <c r="Y533" s="317">
        <v>245674.26</v>
      </c>
      <c r="Z533" s="317"/>
      <c r="AA533" s="317"/>
      <c r="AB533" s="317"/>
      <c r="AC533" s="317"/>
      <c r="AD533" s="317"/>
      <c r="AF533" s="310">
        <v>-245674.26</v>
      </c>
      <c r="AG533" s="310"/>
      <c r="AH533" s="310"/>
      <c r="AI533" s="310"/>
      <c r="AJ533" s="310"/>
      <c r="AK533" s="310"/>
      <c r="AL533" s="310"/>
    </row>
    <row r="534" spans="1:38" ht="11.1" customHeight="1" x14ac:dyDescent="0.25">
      <c r="A534" s="316" t="s">
        <v>1836</v>
      </c>
      <c r="B534" s="316"/>
      <c r="C534" s="316"/>
      <c r="M534" s="316" t="s">
        <v>1413</v>
      </c>
      <c r="N534" s="316"/>
      <c r="O534" s="316"/>
      <c r="P534" s="316"/>
      <c r="Q534" s="310">
        <v>0</v>
      </c>
      <c r="R534" s="310"/>
      <c r="T534" s="317">
        <v>0</v>
      </c>
      <c r="U534" s="317"/>
      <c r="V534" s="317"/>
      <c r="Y534" s="317">
        <v>6945.8</v>
      </c>
      <c r="Z534" s="317"/>
      <c r="AA534" s="317"/>
      <c r="AB534" s="317"/>
      <c r="AC534" s="317"/>
      <c r="AD534" s="317"/>
      <c r="AF534" s="310">
        <v>-6945.8</v>
      </c>
      <c r="AG534" s="310"/>
      <c r="AH534" s="310"/>
      <c r="AI534" s="310"/>
      <c r="AJ534" s="310"/>
      <c r="AK534" s="310"/>
      <c r="AL534" s="310"/>
    </row>
    <row r="535" spans="1:38" ht="11.1" customHeight="1" x14ac:dyDescent="0.25">
      <c r="A535" s="316" t="s">
        <v>1837</v>
      </c>
      <c r="B535" s="316"/>
      <c r="C535" s="316"/>
      <c r="M535" s="316" t="s">
        <v>839</v>
      </c>
      <c r="N535" s="316"/>
      <c r="O535" s="316"/>
      <c r="P535" s="316"/>
      <c r="Q535" s="310">
        <v>0</v>
      </c>
      <c r="R535" s="310"/>
      <c r="T535" s="317">
        <v>0</v>
      </c>
      <c r="U535" s="317"/>
      <c r="V535" s="317"/>
      <c r="Y535" s="317">
        <v>3.58</v>
      </c>
      <c r="Z535" s="317"/>
      <c r="AA535" s="317"/>
      <c r="AB535" s="317"/>
      <c r="AC535" s="317"/>
      <c r="AD535" s="317"/>
      <c r="AF535" s="310">
        <v>-3.58</v>
      </c>
      <c r="AG535" s="310"/>
      <c r="AH535" s="310"/>
      <c r="AI535" s="310"/>
      <c r="AJ535" s="310"/>
      <c r="AK535" s="310"/>
      <c r="AL535" s="310"/>
    </row>
    <row r="536" spans="1:38" ht="11.1" customHeight="1" x14ac:dyDescent="0.25">
      <c r="A536" s="313" t="s">
        <v>818</v>
      </c>
      <c r="B536" s="313"/>
      <c r="C536" s="313"/>
      <c r="I536" s="313" t="s">
        <v>792</v>
      </c>
      <c r="J536" s="313"/>
      <c r="K536" s="313"/>
      <c r="L536" s="313"/>
      <c r="M536" s="313"/>
      <c r="N536" s="313"/>
      <c r="O536" s="313"/>
      <c r="P536" s="313"/>
      <c r="Q536" s="314">
        <v>0</v>
      </c>
      <c r="R536" s="314"/>
      <c r="T536" s="315">
        <v>591164.64</v>
      </c>
      <c r="U536" s="315"/>
      <c r="V536" s="315"/>
      <c r="Y536" s="315">
        <v>60197221.859999999</v>
      </c>
      <c r="Z536" s="315"/>
      <c r="AA536" s="315"/>
      <c r="AB536" s="315"/>
      <c r="AC536" s="315"/>
      <c r="AD536" s="315"/>
      <c r="AF536" s="314">
        <v>-59606057.219999999</v>
      </c>
      <c r="AG536" s="314"/>
      <c r="AH536" s="314"/>
      <c r="AI536" s="314"/>
      <c r="AJ536" s="314"/>
      <c r="AK536" s="314"/>
      <c r="AL536" s="314"/>
    </row>
    <row r="537" spans="1:38" ht="11.1" customHeight="1" x14ac:dyDescent="0.25">
      <c r="A537" s="313" t="s">
        <v>824</v>
      </c>
      <c r="B537" s="313"/>
      <c r="C537" s="313"/>
      <c r="J537" s="313" t="s">
        <v>277</v>
      </c>
      <c r="K537" s="313"/>
      <c r="L537" s="313"/>
      <c r="M537" s="313"/>
      <c r="N537" s="313"/>
      <c r="O537" s="313"/>
      <c r="P537" s="313"/>
      <c r="Q537" s="314">
        <v>0</v>
      </c>
      <c r="R537" s="314"/>
      <c r="T537" s="315">
        <v>591164.64</v>
      </c>
      <c r="U537" s="315"/>
      <c r="V537" s="315"/>
      <c r="Y537" s="315">
        <v>60197221.859999999</v>
      </c>
      <c r="Z537" s="315"/>
      <c r="AA537" s="315"/>
      <c r="AB537" s="315"/>
      <c r="AC537" s="315"/>
      <c r="AD537" s="315"/>
      <c r="AF537" s="314">
        <v>-59606057.219999999</v>
      </c>
      <c r="AG537" s="314"/>
      <c r="AH537" s="314"/>
      <c r="AI537" s="314"/>
      <c r="AJ537" s="314"/>
      <c r="AK537" s="314"/>
      <c r="AL537" s="314"/>
    </row>
    <row r="538" spans="1:38" ht="11.1" customHeight="1" x14ac:dyDescent="0.25">
      <c r="A538" s="313" t="s">
        <v>825</v>
      </c>
      <c r="B538" s="313"/>
      <c r="C538" s="313"/>
      <c r="K538" s="313" t="s">
        <v>214</v>
      </c>
      <c r="L538" s="313"/>
      <c r="M538" s="313"/>
      <c r="N538" s="313"/>
      <c r="O538" s="313"/>
      <c r="P538" s="313"/>
      <c r="Q538" s="314">
        <v>0</v>
      </c>
      <c r="R538" s="314"/>
      <c r="T538" s="315">
        <v>591164.64</v>
      </c>
      <c r="U538" s="315"/>
      <c r="V538" s="315"/>
      <c r="Y538" s="315">
        <v>60197221.859999999</v>
      </c>
      <c r="Z538" s="315"/>
      <c r="AA538" s="315"/>
      <c r="AB538" s="315"/>
      <c r="AC538" s="315"/>
      <c r="AD538" s="315"/>
      <c r="AF538" s="314">
        <v>-59606057.219999999</v>
      </c>
      <c r="AG538" s="314"/>
      <c r="AH538" s="314"/>
      <c r="AI538" s="314"/>
      <c r="AJ538" s="314"/>
      <c r="AK538" s="314"/>
      <c r="AL538" s="314"/>
    </row>
    <row r="539" spans="1:38" ht="11.1" customHeight="1" x14ac:dyDescent="0.25">
      <c r="A539" s="316" t="s">
        <v>826</v>
      </c>
      <c r="B539" s="316"/>
      <c r="C539" s="316"/>
      <c r="M539" s="316" t="s">
        <v>99</v>
      </c>
      <c r="N539" s="316"/>
      <c r="O539" s="316"/>
      <c r="P539" s="316"/>
      <c r="Q539" s="310">
        <v>0</v>
      </c>
      <c r="R539" s="310"/>
      <c r="T539" s="317">
        <v>0</v>
      </c>
      <c r="U539" s="317"/>
      <c r="V539" s="317"/>
      <c r="Y539" s="317">
        <v>37284266.850000001</v>
      </c>
      <c r="Z539" s="317"/>
      <c r="AA539" s="317"/>
      <c r="AB539" s="317"/>
      <c r="AC539" s="317"/>
      <c r="AD539" s="317"/>
      <c r="AF539" s="310">
        <v>-37284266.850000001</v>
      </c>
      <c r="AG539" s="310"/>
      <c r="AH539" s="310"/>
      <c r="AI539" s="310"/>
      <c r="AJ539" s="310"/>
      <c r="AK539" s="310"/>
      <c r="AL539" s="310"/>
    </row>
    <row r="540" spans="1:38" ht="11.1" customHeight="1" x14ac:dyDescent="0.25">
      <c r="A540" s="316" t="s">
        <v>827</v>
      </c>
      <c r="B540" s="316"/>
      <c r="C540" s="316"/>
      <c r="M540" s="316" t="s">
        <v>103</v>
      </c>
      <c r="N540" s="316"/>
      <c r="O540" s="316"/>
      <c r="P540" s="316"/>
      <c r="Q540" s="310">
        <v>0</v>
      </c>
      <c r="R540" s="310"/>
      <c r="T540" s="317">
        <v>591164.64</v>
      </c>
      <c r="U540" s="317"/>
      <c r="V540" s="317"/>
      <c r="Y540" s="317">
        <v>22912955.010000002</v>
      </c>
      <c r="Z540" s="317"/>
      <c r="AA540" s="317"/>
      <c r="AB540" s="317"/>
      <c r="AC540" s="317"/>
      <c r="AD540" s="317"/>
      <c r="AF540" s="310">
        <v>-22321790.370000001</v>
      </c>
      <c r="AG540" s="310"/>
      <c r="AH540" s="310"/>
      <c r="AI540" s="310"/>
      <c r="AJ540" s="310"/>
      <c r="AK540" s="310"/>
      <c r="AL540" s="310"/>
    </row>
    <row r="541" spans="1:38" ht="11.1" customHeight="1" x14ac:dyDescent="0.25">
      <c r="A541" s="313" t="s">
        <v>828</v>
      </c>
      <c r="B541" s="313"/>
      <c r="C541" s="313"/>
      <c r="H541" s="313" t="s">
        <v>215</v>
      </c>
      <c r="I541" s="313"/>
      <c r="J541" s="313"/>
      <c r="K541" s="313"/>
      <c r="L541" s="313"/>
      <c r="M541" s="313"/>
      <c r="N541" s="313"/>
      <c r="O541" s="313"/>
      <c r="P541" s="313"/>
      <c r="Q541" s="314">
        <v>0</v>
      </c>
      <c r="R541" s="314"/>
      <c r="T541" s="315">
        <v>55428618.57</v>
      </c>
      <c r="U541" s="315"/>
      <c r="V541" s="315"/>
      <c r="Y541" s="315">
        <v>27619891.02</v>
      </c>
      <c r="Z541" s="315"/>
      <c r="AA541" s="315"/>
      <c r="AB541" s="315"/>
      <c r="AC541" s="315"/>
      <c r="AD541" s="315"/>
      <c r="AF541" s="314">
        <v>27808727.550000001</v>
      </c>
      <c r="AG541" s="314"/>
      <c r="AH541" s="314"/>
      <c r="AI541" s="314"/>
      <c r="AJ541" s="314"/>
      <c r="AK541" s="314"/>
      <c r="AL541" s="314"/>
    </row>
    <row r="542" spans="1:38" ht="11.1" customHeight="1" x14ac:dyDescent="0.25">
      <c r="A542" s="313" t="s">
        <v>829</v>
      </c>
      <c r="B542" s="313"/>
      <c r="C542" s="313"/>
      <c r="I542" s="313" t="s">
        <v>112</v>
      </c>
      <c r="J542" s="313"/>
      <c r="K542" s="313"/>
      <c r="L542" s="313"/>
      <c r="M542" s="313"/>
      <c r="N542" s="313"/>
      <c r="O542" s="313"/>
      <c r="P542" s="313"/>
      <c r="Q542" s="314">
        <v>0</v>
      </c>
      <c r="R542" s="314"/>
      <c r="T542" s="315">
        <v>7528483.2199999997</v>
      </c>
      <c r="U542" s="315"/>
      <c r="V542" s="315"/>
      <c r="Y542" s="315">
        <v>0</v>
      </c>
      <c r="Z542" s="315"/>
      <c r="AA542" s="315"/>
      <c r="AB542" s="315"/>
      <c r="AC542" s="315"/>
      <c r="AD542" s="315"/>
      <c r="AF542" s="314">
        <v>7528483.2199999997</v>
      </c>
      <c r="AG542" s="314"/>
      <c r="AH542" s="314"/>
      <c r="AI542" s="314"/>
      <c r="AJ542" s="314"/>
      <c r="AK542" s="314"/>
      <c r="AL542" s="314"/>
    </row>
    <row r="543" spans="1:38" ht="11.1" customHeight="1" x14ac:dyDescent="0.25">
      <c r="A543" s="313" t="s">
        <v>830</v>
      </c>
      <c r="B543" s="313"/>
      <c r="C543" s="313"/>
      <c r="J543" s="313" t="s">
        <v>831</v>
      </c>
      <c r="K543" s="313"/>
      <c r="L543" s="313"/>
      <c r="M543" s="313"/>
      <c r="N543" s="313"/>
      <c r="O543" s="313"/>
      <c r="P543" s="313"/>
      <c r="Q543" s="314">
        <v>0</v>
      </c>
      <c r="R543" s="314"/>
      <c r="T543" s="315">
        <v>21.71</v>
      </c>
      <c r="U543" s="315"/>
      <c r="V543" s="315"/>
      <c r="Y543" s="315">
        <v>0</v>
      </c>
      <c r="Z543" s="315"/>
      <c r="AA543" s="315"/>
      <c r="AB543" s="315"/>
      <c r="AC543" s="315"/>
      <c r="AD543" s="315"/>
      <c r="AF543" s="314">
        <v>21.71</v>
      </c>
      <c r="AG543" s="314"/>
      <c r="AH543" s="314"/>
      <c r="AI543" s="314"/>
      <c r="AJ543" s="314"/>
      <c r="AK543" s="314"/>
      <c r="AL543" s="314"/>
    </row>
    <row r="544" spans="1:38" ht="11.1" customHeight="1" x14ac:dyDescent="0.25">
      <c r="A544" s="316" t="s">
        <v>832</v>
      </c>
      <c r="B544" s="316"/>
      <c r="C544" s="316"/>
      <c r="M544" s="316" t="s">
        <v>833</v>
      </c>
      <c r="N544" s="316"/>
      <c r="O544" s="316"/>
      <c r="P544" s="316"/>
      <c r="Q544" s="310">
        <v>0</v>
      </c>
      <c r="R544" s="310"/>
      <c r="T544" s="317">
        <v>21.71</v>
      </c>
      <c r="U544" s="317"/>
      <c r="V544" s="317"/>
      <c r="Y544" s="317">
        <v>0</v>
      </c>
      <c r="Z544" s="317"/>
      <c r="AA544" s="317"/>
      <c r="AB544" s="317"/>
      <c r="AC544" s="317"/>
      <c r="AD544" s="317"/>
      <c r="AF544" s="310">
        <v>21.71</v>
      </c>
      <c r="AG544" s="310"/>
      <c r="AH544" s="310"/>
      <c r="AI544" s="310"/>
      <c r="AJ544" s="310"/>
      <c r="AK544" s="310"/>
      <c r="AL544" s="310"/>
    </row>
    <row r="545" spans="1:38" ht="11.1" customHeight="1" x14ac:dyDescent="0.25">
      <c r="A545" s="313" t="s">
        <v>834</v>
      </c>
      <c r="B545" s="313"/>
      <c r="C545" s="313"/>
      <c r="J545" s="313" t="s">
        <v>668</v>
      </c>
      <c r="K545" s="313"/>
      <c r="L545" s="313"/>
      <c r="M545" s="313"/>
      <c r="N545" s="313"/>
      <c r="O545" s="313"/>
      <c r="P545" s="313"/>
      <c r="Q545" s="314">
        <v>0</v>
      </c>
      <c r="R545" s="314"/>
      <c r="T545" s="315">
        <v>7455962.6799999997</v>
      </c>
      <c r="U545" s="315"/>
      <c r="V545" s="315"/>
      <c r="Y545" s="315">
        <v>0</v>
      </c>
      <c r="Z545" s="315"/>
      <c r="AA545" s="315"/>
      <c r="AB545" s="315"/>
      <c r="AC545" s="315"/>
      <c r="AD545" s="315"/>
      <c r="AF545" s="314">
        <v>7455962.6799999997</v>
      </c>
      <c r="AG545" s="314"/>
      <c r="AH545" s="314"/>
      <c r="AI545" s="314"/>
      <c r="AJ545" s="314"/>
      <c r="AK545" s="314"/>
      <c r="AL545" s="314"/>
    </row>
    <row r="546" spans="1:38" ht="11.1" customHeight="1" x14ac:dyDescent="0.25">
      <c r="A546" s="316" t="s">
        <v>835</v>
      </c>
      <c r="B546" s="316"/>
      <c r="C546" s="316"/>
      <c r="M546" s="316" t="s">
        <v>169</v>
      </c>
      <c r="N546" s="316"/>
      <c r="O546" s="316"/>
      <c r="P546" s="316"/>
      <c r="Q546" s="310">
        <v>0</v>
      </c>
      <c r="R546" s="310"/>
      <c r="T546" s="317">
        <v>7252407.46</v>
      </c>
      <c r="U546" s="317"/>
      <c r="V546" s="317"/>
      <c r="Y546" s="317">
        <v>0</v>
      </c>
      <c r="Z546" s="317"/>
      <c r="AA546" s="317"/>
      <c r="AB546" s="317"/>
      <c r="AC546" s="317"/>
      <c r="AD546" s="317"/>
      <c r="AF546" s="310">
        <v>7252407.46</v>
      </c>
      <c r="AG546" s="310"/>
      <c r="AH546" s="310"/>
      <c r="AI546" s="310"/>
      <c r="AJ546" s="310"/>
      <c r="AK546" s="310"/>
      <c r="AL546" s="310"/>
    </row>
    <row r="547" spans="1:38" ht="11.1" customHeight="1" x14ac:dyDescent="0.25">
      <c r="A547" s="316" t="s">
        <v>1838</v>
      </c>
      <c r="B547" s="316"/>
      <c r="C547" s="316"/>
      <c r="M547" s="316" t="s">
        <v>1427</v>
      </c>
      <c r="N547" s="316"/>
      <c r="O547" s="316"/>
      <c r="P547" s="316"/>
      <c r="Q547" s="310">
        <v>0</v>
      </c>
      <c r="R547" s="310"/>
      <c r="T547" s="317">
        <v>203555.22</v>
      </c>
      <c r="U547" s="317"/>
      <c r="V547" s="317"/>
      <c r="Y547" s="317">
        <v>0</v>
      </c>
      <c r="Z547" s="317"/>
      <c r="AA547" s="317"/>
      <c r="AB547" s="317"/>
      <c r="AC547" s="317"/>
      <c r="AD547" s="317"/>
      <c r="AF547" s="310">
        <v>203555.22</v>
      </c>
      <c r="AG547" s="310"/>
      <c r="AH547" s="310"/>
      <c r="AI547" s="310"/>
      <c r="AJ547" s="310"/>
      <c r="AK547" s="310"/>
      <c r="AL547" s="310"/>
    </row>
    <row r="548" spans="1:38" ht="11.1" customHeight="1" x14ac:dyDescent="0.25">
      <c r="A548" s="313" t="s">
        <v>836</v>
      </c>
      <c r="B548" s="313"/>
      <c r="C548" s="313"/>
      <c r="J548" s="313" t="s">
        <v>216</v>
      </c>
      <c r="K548" s="313"/>
      <c r="L548" s="313"/>
      <c r="M548" s="313"/>
      <c r="N548" s="313"/>
      <c r="O548" s="313"/>
      <c r="P548" s="313"/>
      <c r="Q548" s="314">
        <v>0</v>
      </c>
      <c r="R548" s="314"/>
      <c r="T548" s="315">
        <v>72498.83</v>
      </c>
      <c r="U548" s="315"/>
      <c r="V548" s="315"/>
      <c r="Y548" s="315">
        <v>0</v>
      </c>
      <c r="Z548" s="315"/>
      <c r="AA548" s="315"/>
      <c r="AB548" s="315"/>
      <c r="AC548" s="315"/>
      <c r="AD548" s="315"/>
      <c r="AF548" s="314">
        <v>72498.83</v>
      </c>
      <c r="AG548" s="314"/>
      <c r="AH548" s="314"/>
      <c r="AI548" s="314"/>
      <c r="AJ548" s="314"/>
      <c r="AK548" s="314"/>
      <c r="AL548" s="314"/>
    </row>
    <row r="549" spans="1:38" ht="11.1" customHeight="1" x14ac:dyDescent="0.25">
      <c r="A549" s="313" t="s">
        <v>837</v>
      </c>
      <c r="B549" s="313"/>
      <c r="C549" s="313"/>
      <c r="K549" s="313" t="s">
        <v>216</v>
      </c>
      <c r="L549" s="313"/>
      <c r="M549" s="313"/>
      <c r="N549" s="313"/>
      <c r="O549" s="313"/>
      <c r="P549" s="313"/>
      <c r="Q549" s="314">
        <v>0</v>
      </c>
      <c r="R549" s="314"/>
      <c r="T549" s="315">
        <v>72498.83</v>
      </c>
      <c r="U549" s="315"/>
      <c r="V549" s="315"/>
      <c r="Y549" s="315">
        <v>0</v>
      </c>
      <c r="Z549" s="315"/>
      <c r="AA549" s="315"/>
      <c r="AB549" s="315"/>
      <c r="AC549" s="315"/>
      <c r="AD549" s="315"/>
      <c r="AF549" s="314">
        <v>72498.83</v>
      </c>
      <c r="AG549" s="314"/>
      <c r="AH549" s="314"/>
      <c r="AI549" s="314"/>
      <c r="AJ549" s="314"/>
      <c r="AK549" s="314"/>
      <c r="AL549" s="314"/>
    </row>
    <row r="550" spans="1:38" ht="11.1" customHeight="1" x14ac:dyDescent="0.25">
      <c r="A550" s="316" t="s">
        <v>838</v>
      </c>
      <c r="B550" s="316"/>
      <c r="C550" s="316"/>
      <c r="M550" s="316" t="s">
        <v>839</v>
      </c>
      <c r="N550" s="316"/>
      <c r="O550" s="316"/>
      <c r="P550" s="316"/>
      <c r="Q550" s="310">
        <v>0</v>
      </c>
      <c r="R550" s="310"/>
      <c r="T550" s="317">
        <v>739.95</v>
      </c>
      <c r="U550" s="317"/>
      <c r="V550" s="317"/>
      <c r="Y550" s="317">
        <v>0</v>
      </c>
      <c r="Z550" s="317"/>
      <c r="AA550" s="317"/>
      <c r="AB550" s="317"/>
      <c r="AC550" s="317"/>
      <c r="AD550" s="317"/>
      <c r="AF550" s="310">
        <v>739.95</v>
      </c>
      <c r="AG550" s="310"/>
      <c r="AH550" s="310"/>
      <c r="AI550" s="310"/>
      <c r="AJ550" s="310"/>
      <c r="AK550" s="310"/>
      <c r="AL550" s="310"/>
    </row>
    <row r="551" spans="1:38" ht="11.1" customHeight="1" x14ac:dyDescent="0.25">
      <c r="A551" s="316" t="s">
        <v>1839</v>
      </c>
      <c r="B551" s="316"/>
      <c r="C551" s="316"/>
      <c r="M551" s="316" t="s">
        <v>1432</v>
      </c>
      <c r="N551" s="316"/>
      <c r="O551" s="316"/>
      <c r="P551" s="316"/>
      <c r="Q551" s="310">
        <v>0</v>
      </c>
      <c r="R551" s="310"/>
      <c r="T551" s="317">
        <v>71758.880000000005</v>
      </c>
      <c r="U551" s="317"/>
      <c r="V551" s="317"/>
      <c r="Y551" s="317">
        <v>0</v>
      </c>
      <c r="Z551" s="317"/>
      <c r="AA551" s="317"/>
      <c r="AB551" s="317"/>
      <c r="AC551" s="317"/>
      <c r="AD551" s="317"/>
      <c r="AF551" s="310">
        <v>71758.880000000005</v>
      </c>
      <c r="AG551" s="310"/>
      <c r="AH551" s="310"/>
      <c r="AI551" s="310"/>
      <c r="AJ551" s="310"/>
      <c r="AK551" s="310"/>
      <c r="AL551" s="310"/>
    </row>
    <row r="552" spans="1:38" ht="11.1" customHeight="1" x14ac:dyDescent="0.25">
      <c r="A552" s="313" t="s">
        <v>840</v>
      </c>
      <c r="B552" s="313"/>
      <c r="C552" s="313"/>
      <c r="I552" s="313" t="s">
        <v>792</v>
      </c>
      <c r="J552" s="313"/>
      <c r="K552" s="313"/>
      <c r="L552" s="313"/>
      <c r="M552" s="313"/>
      <c r="N552" s="313"/>
      <c r="O552" s="313"/>
      <c r="P552" s="313"/>
      <c r="Q552" s="314">
        <v>0</v>
      </c>
      <c r="R552" s="314"/>
      <c r="T552" s="315">
        <v>47900135.350000001</v>
      </c>
      <c r="U552" s="315"/>
      <c r="V552" s="315"/>
      <c r="Y552" s="315">
        <v>27619891.02</v>
      </c>
      <c r="Z552" s="315"/>
      <c r="AA552" s="315"/>
      <c r="AB552" s="315"/>
      <c r="AC552" s="315"/>
      <c r="AD552" s="315"/>
      <c r="AF552" s="314">
        <v>20280244.329999998</v>
      </c>
      <c r="AG552" s="314"/>
      <c r="AH552" s="314"/>
      <c r="AI552" s="314"/>
      <c r="AJ552" s="314"/>
      <c r="AK552" s="314"/>
      <c r="AL552" s="314"/>
    </row>
    <row r="553" spans="1:38" ht="11.1" customHeight="1" x14ac:dyDescent="0.25">
      <c r="A553" s="313" t="s">
        <v>841</v>
      </c>
      <c r="B553" s="313"/>
      <c r="C553" s="313"/>
      <c r="J553" s="313" t="s">
        <v>216</v>
      </c>
      <c r="K553" s="313"/>
      <c r="L553" s="313"/>
      <c r="M553" s="313"/>
      <c r="N553" s="313"/>
      <c r="O553" s="313"/>
      <c r="P553" s="313"/>
      <c r="Q553" s="314">
        <v>0</v>
      </c>
      <c r="R553" s="314"/>
      <c r="T553" s="315">
        <v>47900135.350000001</v>
      </c>
      <c r="U553" s="315"/>
      <c r="V553" s="315"/>
      <c r="Y553" s="315">
        <v>27619891.02</v>
      </c>
      <c r="Z553" s="315"/>
      <c r="AA553" s="315"/>
      <c r="AB553" s="315"/>
      <c r="AC553" s="315"/>
      <c r="AD553" s="315"/>
      <c r="AF553" s="314">
        <v>20280244.329999998</v>
      </c>
      <c r="AG553" s="314"/>
      <c r="AH553" s="314"/>
      <c r="AI553" s="314"/>
      <c r="AJ553" s="314"/>
      <c r="AK553" s="314"/>
      <c r="AL553" s="314"/>
    </row>
    <row r="554" spans="1:38" ht="11.1" customHeight="1" x14ac:dyDescent="0.25">
      <c r="A554" s="313" t="s">
        <v>842</v>
      </c>
      <c r="B554" s="313"/>
      <c r="C554" s="313"/>
      <c r="K554" s="313" t="s">
        <v>217</v>
      </c>
      <c r="L554" s="313"/>
      <c r="M554" s="313"/>
      <c r="N554" s="313"/>
      <c r="O554" s="313"/>
      <c r="P554" s="313"/>
      <c r="Q554" s="314">
        <v>0</v>
      </c>
      <c r="R554" s="314"/>
      <c r="T554" s="315">
        <v>47900135.350000001</v>
      </c>
      <c r="U554" s="315"/>
      <c r="V554" s="315"/>
      <c r="Y554" s="315">
        <v>27619891.02</v>
      </c>
      <c r="Z554" s="315"/>
      <c r="AA554" s="315"/>
      <c r="AB554" s="315"/>
      <c r="AC554" s="315"/>
      <c r="AD554" s="315"/>
      <c r="AF554" s="314">
        <v>20280244.329999998</v>
      </c>
      <c r="AG554" s="314"/>
      <c r="AH554" s="314"/>
      <c r="AI554" s="314"/>
      <c r="AJ554" s="314"/>
      <c r="AK554" s="314"/>
      <c r="AL554" s="314"/>
    </row>
    <row r="555" spans="1:38" ht="11.1" customHeight="1" x14ac:dyDescent="0.25">
      <c r="A555" s="316" t="s">
        <v>844</v>
      </c>
      <c r="B555" s="316"/>
      <c r="C555" s="316"/>
      <c r="M555" s="316" t="s">
        <v>103</v>
      </c>
      <c r="N555" s="316"/>
      <c r="O555" s="316"/>
      <c r="P555" s="316"/>
      <c r="Q555" s="310">
        <v>0</v>
      </c>
      <c r="R555" s="310"/>
      <c r="T555" s="317">
        <v>47900135.350000001</v>
      </c>
      <c r="U555" s="317"/>
      <c r="V555" s="317"/>
      <c r="Y555" s="317">
        <v>27619891.02</v>
      </c>
      <c r="Z555" s="317"/>
      <c r="AA555" s="317"/>
      <c r="AB555" s="317"/>
      <c r="AC555" s="317"/>
      <c r="AD555" s="317"/>
      <c r="AF555" s="310">
        <v>20280244.329999998</v>
      </c>
      <c r="AG555" s="310"/>
      <c r="AH555" s="310"/>
      <c r="AI555" s="310"/>
      <c r="AJ555" s="310"/>
      <c r="AK555" s="310"/>
      <c r="AL555" s="310"/>
    </row>
    <row r="556" spans="1:38" ht="11.1" customHeight="1" x14ac:dyDescent="0.25">
      <c r="A556" s="313" t="s">
        <v>845</v>
      </c>
      <c r="B556" s="313"/>
      <c r="C556" s="313"/>
      <c r="H556" s="313" t="s">
        <v>846</v>
      </c>
      <c r="I556" s="313"/>
      <c r="J556" s="313"/>
      <c r="K556" s="313"/>
      <c r="L556" s="313"/>
      <c r="M556" s="313"/>
      <c r="N556" s="313"/>
      <c r="O556" s="313"/>
      <c r="P556" s="313"/>
      <c r="Q556" s="314">
        <v>0</v>
      </c>
      <c r="R556" s="314"/>
      <c r="T556" s="315">
        <v>535934.51</v>
      </c>
      <c r="U556" s="315"/>
      <c r="V556" s="315"/>
      <c r="Y556" s="315">
        <v>7252407.46</v>
      </c>
      <c r="Z556" s="315"/>
      <c r="AA556" s="315"/>
      <c r="AB556" s="315"/>
      <c r="AC556" s="315"/>
      <c r="AD556" s="315"/>
      <c r="AF556" s="314">
        <v>-6716472.9500000002</v>
      </c>
      <c r="AG556" s="314"/>
      <c r="AH556" s="314"/>
      <c r="AI556" s="314"/>
      <c r="AJ556" s="314"/>
      <c r="AK556" s="314"/>
      <c r="AL556" s="314"/>
    </row>
    <row r="557" spans="1:38" ht="11.1" customHeight="1" x14ac:dyDescent="0.25">
      <c r="A557" s="313" t="s">
        <v>847</v>
      </c>
      <c r="B557" s="313"/>
      <c r="C557" s="313"/>
      <c r="H557" s="313" t="s">
        <v>848</v>
      </c>
      <c r="I557" s="313"/>
      <c r="J557" s="313"/>
      <c r="K557" s="313"/>
      <c r="L557" s="313"/>
      <c r="M557" s="313"/>
      <c r="N557" s="313"/>
      <c r="O557" s="313"/>
      <c r="P557" s="313"/>
      <c r="Q557" s="314">
        <v>0</v>
      </c>
      <c r="R557" s="314"/>
      <c r="T557" s="315">
        <v>535934.51</v>
      </c>
      <c r="U557" s="315"/>
      <c r="V557" s="315"/>
      <c r="Y557" s="315">
        <v>0</v>
      </c>
      <c r="Z557" s="315"/>
      <c r="AA557" s="315"/>
      <c r="AB557" s="315"/>
      <c r="AC557" s="315"/>
      <c r="AD557" s="315"/>
      <c r="AF557" s="314">
        <v>535934.51</v>
      </c>
      <c r="AG557" s="314"/>
      <c r="AH557" s="314"/>
      <c r="AI557" s="314"/>
      <c r="AJ557" s="314"/>
      <c r="AK557" s="314"/>
      <c r="AL557" s="314"/>
    </row>
    <row r="558" spans="1:38" ht="11.1" customHeight="1" x14ac:dyDescent="0.25">
      <c r="A558" s="313" t="s">
        <v>849</v>
      </c>
      <c r="B558" s="313"/>
      <c r="C558" s="313"/>
      <c r="H558" s="313" t="s">
        <v>848</v>
      </c>
      <c r="I558" s="313"/>
      <c r="J558" s="313"/>
      <c r="K558" s="313"/>
      <c r="L558" s="313"/>
      <c r="M558" s="313"/>
      <c r="N558" s="313"/>
      <c r="O558" s="313"/>
      <c r="P558" s="313"/>
      <c r="Q558" s="314">
        <v>0</v>
      </c>
      <c r="R558" s="314"/>
      <c r="T558" s="315">
        <v>535934.51</v>
      </c>
      <c r="U558" s="315"/>
      <c r="V558" s="315"/>
      <c r="Y558" s="315">
        <v>0</v>
      </c>
      <c r="Z558" s="315"/>
      <c r="AA558" s="315"/>
      <c r="AB558" s="315"/>
      <c r="AC558" s="315"/>
      <c r="AD558" s="315"/>
      <c r="AF558" s="314">
        <v>535934.51</v>
      </c>
      <c r="AG558" s="314"/>
      <c r="AH558" s="314"/>
      <c r="AI558" s="314"/>
      <c r="AJ558" s="314"/>
      <c r="AK558" s="314"/>
      <c r="AL558" s="314"/>
    </row>
    <row r="559" spans="1:38" ht="11.1" customHeight="1" x14ac:dyDescent="0.25">
      <c r="A559" s="313" t="s">
        <v>850</v>
      </c>
      <c r="B559" s="313"/>
      <c r="C559" s="313"/>
      <c r="I559" s="313" t="s">
        <v>792</v>
      </c>
      <c r="J559" s="313"/>
      <c r="K559" s="313"/>
      <c r="L559" s="313"/>
      <c r="M559" s="313"/>
      <c r="N559" s="313"/>
      <c r="O559" s="313"/>
      <c r="P559" s="313"/>
      <c r="Q559" s="314">
        <v>0</v>
      </c>
      <c r="R559" s="314"/>
      <c r="T559" s="315">
        <v>535934.51</v>
      </c>
      <c r="U559" s="315"/>
      <c r="V559" s="315"/>
      <c r="Y559" s="315">
        <v>0</v>
      </c>
      <c r="Z559" s="315"/>
      <c r="AA559" s="315"/>
      <c r="AB559" s="315"/>
      <c r="AC559" s="315"/>
      <c r="AD559" s="315"/>
      <c r="AF559" s="314">
        <v>535934.51</v>
      </c>
      <c r="AG559" s="314"/>
      <c r="AH559" s="314"/>
      <c r="AI559" s="314"/>
      <c r="AJ559" s="314"/>
      <c r="AK559" s="314"/>
      <c r="AL559" s="314"/>
    </row>
    <row r="560" spans="1:38" ht="11.1" customHeight="1" x14ac:dyDescent="0.25">
      <c r="A560" s="313" t="s">
        <v>851</v>
      </c>
      <c r="B560" s="313"/>
      <c r="C560" s="313"/>
      <c r="J560" s="313" t="s">
        <v>852</v>
      </c>
      <c r="K560" s="313"/>
      <c r="L560" s="313"/>
      <c r="M560" s="313"/>
      <c r="N560" s="313"/>
      <c r="O560" s="313"/>
      <c r="P560" s="313"/>
      <c r="Q560" s="314">
        <v>0</v>
      </c>
      <c r="R560" s="314"/>
      <c r="T560" s="315">
        <v>148217.96</v>
      </c>
      <c r="U560" s="315"/>
      <c r="V560" s="315"/>
      <c r="Y560" s="315">
        <v>0</v>
      </c>
      <c r="Z560" s="315"/>
      <c r="AA560" s="315"/>
      <c r="AB560" s="315"/>
      <c r="AC560" s="315"/>
      <c r="AD560" s="315"/>
      <c r="AF560" s="314">
        <v>148217.96</v>
      </c>
      <c r="AG560" s="314"/>
      <c r="AH560" s="314"/>
      <c r="AI560" s="314"/>
      <c r="AJ560" s="314"/>
      <c r="AK560" s="314"/>
      <c r="AL560" s="314"/>
    </row>
    <row r="561" spans="1:38" ht="11.1" customHeight="1" x14ac:dyDescent="0.25">
      <c r="A561" s="316" t="s">
        <v>853</v>
      </c>
      <c r="B561" s="316"/>
      <c r="C561" s="316"/>
      <c r="M561" s="316" t="s">
        <v>220</v>
      </c>
      <c r="N561" s="316"/>
      <c r="O561" s="316"/>
      <c r="P561" s="316"/>
      <c r="Q561" s="310">
        <v>0</v>
      </c>
      <c r="R561" s="310"/>
      <c r="T561" s="317">
        <v>148217.96</v>
      </c>
      <c r="U561" s="317"/>
      <c r="V561" s="317"/>
      <c r="Y561" s="317">
        <v>0</v>
      </c>
      <c r="Z561" s="317"/>
      <c r="AA561" s="317"/>
      <c r="AB561" s="317"/>
      <c r="AC561" s="317"/>
      <c r="AD561" s="317"/>
      <c r="AF561" s="310">
        <v>148217.96</v>
      </c>
      <c r="AG561" s="310"/>
      <c r="AH561" s="310"/>
      <c r="AI561" s="310"/>
      <c r="AJ561" s="310"/>
      <c r="AK561" s="310"/>
      <c r="AL561" s="310"/>
    </row>
    <row r="562" spans="1:38" ht="11.1" customHeight="1" x14ac:dyDescent="0.25">
      <c r="A562" s="313" t="s">
        <v>854</v>
      </c>
      <c r="B562" s="313"/>
      <c r="C562" s="313"/>
      <c r="J562" s="313" t="s">
        <v>855</v>
      </c>
      <c r="K562" s="313"/>
      <c r="L562" s="313"/>
      <c r="M562" s="313"/>
      <c r="N562" s="313"/>
      <c r="O562" s="313"/>
      <c r="P562" s="313"/>
      <c r="Q562" s="314">
        <v>0</v>
      </c>
      <c r="R562" s="314"/>
      <c r="T562" s="315">
        <v>387716.55</v>
      </c>
      <c r="U562" s="315"/>
      <c r="V562" s="315"/>
      <c r="Y562" s="315">
        <v>0</v>
      </c>
      <c r="Z562" s="315"/>
      <c r="AA562" s="315"/>
      <c r="AB562" s="315"/>
      <c r="AC562" s="315"/>
      <c r="AD562" s="315"/>
      <c r="AF562" s="314">
        <v>387716.55</v>
      </c>
      <c r="AG562" s="314"/>
      <c r="AH562" s="314"/>
      <c r="AI562" s="314"/>
      <c r="AJ562" s="314"/>
      <c r="AK562" s="314"/>
      <c r="AL562" s="314"/>
    </row>
    <row r="563" spans="1:38" ht="11.1" customHeight="1" x14ac:dyDescent="0.25">
      <c r="A563" s="316" t="s">
        <v>856</v>
      </c>
      <c r="B563" s="316"/>
      <c r="C563" s="316"/>
      <c r="M563" s="316" t="s">
        <v>221</v>
      </c>
      <c r="N563" s="316"/>
      <c r="O563" s="316"/>
      <c r="P563" s="316"/>
      <c r="Q563" s="310">
        <v>0</v>
      </c>
      <c r="R563" s="310"/>
      <c r="T563" s="317">
        <v>387716.55</v>
      </c>
      <c r="U563" s="317"/>
      <c r="V563" s="317"/>
      <c r="Y563" s="317">
        <v>0</v>
      </c>
      <c r="Z563" s="317"/>
      <c r="AA563" s="317"/>
      <c r="AB563" s="317"/>
      <c r="AC563" s="317"/>
      <c r="AD563" s="317"/>
      <c r="AF563" s="310">
        <v>387716.55</v>
      </c>
      <c r="AG563" s="310"/>
      <c r="AH563" s="310"/>
      <c r="AI563" s="310"/>
      <c r="AJ563" s="310"/>
      <c r="AK563" s="310"/>
      <c r="AL563" s="310"/>
    </row>
    <row r="564" spans="1:38" ht="11.1" customHeight="1" x14ac:dyDescent="0.25">
      <c r="A564" s="313" t="s">
        <v>857</v>
      </c>
      <c r="B564" s="313"/>
      <c r="C564" s="313"/>
      <c r="H564" s="313" t="s">
        <v>858</v>
      </c>
      <c r="I564" s="313"/>
      <c r="J564" s="313"/>
      <c r="K564" s="313"/>
      <c r="L564" s="313"/>
      <c r="M564" s="313"/>
      <c r="N564" s="313"/>
      <c r="O564" s="313"/>
      <c r="P564" s="313"/>
      <c r="Q564" s="314">
        <v>0</v>
      </c>
      <c r="R564" s="314"/>
      <c r="T564" s="315">
        <v>0</v>
      </c>
      <c r="U564" s="315"/>
      <c r="V564" s="315"/>
      <c r="Y564" s="315">
        <v>7252407.46</v>
      </c>
      <c r="Z564" s="315"/>
      <c r="AA564" s="315"/>
      <c r="AB564" s="315"/>
      <c r="AC564" s="315"/>
      <c r="AD564" s="315"/>
      <c r="AF564" s="314">
        <v>-7252407.46</v>
      </c>
      <c r="AG564" s="314"/>
      <c r="AH564" s="314"/>
      <c r="AI564" s="314"/>
      <c r="AJ564" s="314"/>
      <c r="AK564" s="314"/>
      <c r="AL564" s="314"/>
    </row>
    <row r="565" spans="1:38" ht="11.1" customHeight="1" x14ac:dyDescent="0.25">
      <c r="A565" s="313" t="s">
        <v>859</v>
      </c>
      <c r="B565" s="313"/>
      <c r="C565" s="313"/>
      <c r="H565" s="313" t="s">
        <v>858</v>
      </c>
      <c r="I565" s="313"/>
      <c r="J565" s="313"/>
      <c r="K565" s="313"/>
      <c r="L565" s="313"/>
      <c r="M565" s="313"/>
      <c r="N565" s="313"/>
      <c r="O565" s="313"/>
      <c r="P565" s="313"/>
      <c r="Q565" s="314">
        <v>0</v>
      </c>
      <c r="R565" s="314"/>
      <c r="T565" s="315">
        <v>0</v>
      </c>
      <c r="U565" s="315"/>
      <c r="V565" s="315"/>
      <c r="Y565" s="315">
        <v>7252407.46</v>
      </c>
      <c r="Z565" s="315"/>
      <c r="AA565" s="315"/>
      <c r="AB565" s="315"/>
      <c r="AC565" s="315"/>
      <c r="AD565" s="315"/>
      <c r="AF565" s="314">
        <v>-7252407.46</v>
      </c>
      <c r="AG565" s="314"/>
      <c r="AH565" s="314"/>
      <c r="AI565" s="314"/>
      <c r="AJ565" s="314"/>
      <c r="AK565" s="314"/>
      <c r="AL565" s="314"/>
    </row>
    <row r="566" spans="1:38" ht="11.1" customHeight="1" x14ac:dyDescent="0.25">
      <c r="A566" s="313" t="s">
        <v>860</v>
      </c>
      <c r="B566" s="313"/>
      <c r="C566" s="313"/>
      <c r="I566" s="313" t="s">
        <v>792</v>
      </c>
      <c r="J566" s="313"/>
      <c r="K566" s="313"/>
      <c r="L566" s="313"/>
      <c r="M566" s="313"/>
      <c r="N566" s="313"/>
      <c r="O566" s="313"/>
      <c r="P566" s="313"/>
      <c r="Q566" s="314">
        <v>0</v>
      </c>
      <c r="R566" s="314"/>
      <c r="T566" s="315">
        <v>0</v>
      </c>
      <c r="U566" s="315"/>
      <c r="V566" s="315"/>
      <c r="Y566" s="315">
        <v>7252407.46</v>
      </c>
      <c r="Z566" s="315"/>
      <c r="AA566" s="315"/>
      <c r="AB566" s="315"/>
      <c r="AC566" s="315"/>
      <c r="AD566" s="315"/>
      <c r="AF566" s="314">
        <v>-7252407.46</v>
      </c>
      <c r="AG566" s="314"/>
      <c r="AH566" s="314"/>
      <c r="AI566" s="314"/>
      <c r="AJ566" s="314"/>
      <c r="AK566" s="314"/>
      <c r="AL566" s="314"/>
    </row>
    <row r="567" spans="1:38" ht="11.1" customHeight="1" x14ac:dyDescent="0.25">
      <c r="A567" s="313" t="s">
        <v>861</v>
      </c>
      <c r="B567" s="313"/>
      <c r="C567" s="313"/>
      <c r="J567" s="313" t="s">
        <v>222</v>
      </c>
      <c r="K567" s="313"/>
      <c r="L567" s="313"/>
      <c r="M567" s="313"/>
      <c r="N567" s="313"/>
      <c r="O567" s="313"/>
      <c r="P567" s="313"/>
      <c r="Q567" s="314">
        <v>0</v>
      </c>
      <c r="R567" s="314"/>
      <c r="T567" s="315">
        <v>0</v>
      </c>
      <c r="U567" s="315"/>
      <c r="V567" s="315"/>
      <c r="Y567" s="315">
        <v>7252407.46</v>
      </c>
      <c r="Z567" s="315"/>
      <c r="AA567" s="315"/>
      <c r="AB567" s="315"/>
      <c r="AC567" s="315"/>
      <c r="AD567" s="315"/>
      <c r="AF567" s="314">
        <v>-7252407.46</v>
      </c>
      <c r="AG567" s="314"/>
      <c r="AH567" s="314"/>
      <c r="AI567" s="314"/>
      <c r="AJ567" s="314"/>
      <c r="AK567" s="314"/>
      <c r="AL567" s="314"/>
    </row>
    <row r="568" spans="1:38" ht="11.1" customHeight="1" x14ac:dyDescent="0.25">
      <c r="A568" s="313" t="s">
        <v>862</v>
      </c>
      <c r="B568" s="313"/>
      <c r="C568" s="313"/>
      <c r="K568" s="313" t="s">
        <v>222</v>
      </c>
      <c r="L568" s="313"/>
      <c r="M568" s="313"/>
      <c r="N568" s="313"/>
      <c r="O568" s="313"/>
      <c r="P568" s="313"/>
      <c r="Q568" s="314">
        <v>0</v>
      </c>
      <c r="R568" s="314"/>
      <c r="T568" s="315">
        <v>0</v>
      </c>
      <c r="U568" s="315"/>
      <c r="V568" s="315"/>
      <c r="Y568" s="315">
        <v>7252407.46</v>
      </c>
      <c r="Z568" s="315"/>
      <c r="AA568" s="315"/>
      <c r="AB568" s="315"/>
      <c r="AC568" s="315"/>
      <c r="AD568" s="315"/>
      <c r="AF568" s="314">
        <v>-7252407.46</v>
      </c>
      <c r="AG568" s="314"/>
      <c r="AH568" s="314"/>
      <c r="AI568" s="314"/>
      <c r="AJ568" s="314"/>
      <c r="AK568" s="314"/>
      <c r="AL568" s="314"/>
    </row>
    <row r="569" spans="1:38" ht="11.1" customHeight="1" x14ac:dyDescent="0.25">
      <c r="A569" s="316" t="s">
        <v>863</v>
      </c>
      <c r="B569" s="316"/>
      <c r="C569" s="316"/>
      <c r="M569" s="316" t="s">
        <v>222</v>
      </c>
      <c r="N569" s="316"/>
      <c r="O569" s="316"/>
      <c r="P569" s="316"/>
      <c r="Q569" s="310">
        <v>0</v>
      </c>
      <c r="R569" s="310"/>
      <c r="T569" s="317">
        <v>0</v>
      </c>
      <c r="U569" s="317"/>
      <c r="V569" s="317"/>
      <c r="Y569" s="317">
        <v>7252407.46</v>
      </c>
      <c r="Z569" s="317"/>
      <c r="AA569" s="317"/>
      <c r="AB569" s="317"/>
      <c r="AC569" s="317"/>
      <c r="AD569" s="317"/>
      <c r="AF569" s="310">
        <v>-7252407.46</v>
      </c>
      <c r="AG569" s="310"/>
      <c r="AH569" s="310"/>
      <c r="AI569" s="310"/>
      <c r="AJ569" s="310"/>
      <c r="AK569" s="310"/>
      <c r="AL569" s="310"/>
    </row>
    <row r="570" spans="1:38" ht="11.1" customHeight="1" x14ac:dyDescent="0.25">
      <c r="P570" s="310">
        <v>0</v>
      </c>
      <c r="Q570" s="310"/>
      <c r="R570" s="310"/>
      <c r="T570" s="311">
        <v>582190934.19000006</v>
      </c>
      <c r="U570" s="311"/>
      <c r="V570" s="311"/>
      <c r="X570" s="311">
        <v>582190934.19000006</v>
      </c>
      <c r="Y570" s="311"/>
      <c r="Z570" s="311"/>
      <c r="AA570" s="311"/>
      <c r="AB570" s="311"/>
      <c r="AC570" s="311"/>
      <c r="AD570" s="311"/>
      <c r="AF570" s="310">
        <v>0</v>
      </c>
      <c r="AG570" s="310"/>
      <c r="AH570" s="310"/>
      <c r="AI570" s="310"/>
      <c r="AJ570" s="310"/>
      <c r="AK570" s="310"/>
      <c r="AL570" s="310"/>
    </row>
    <row r="571" spans="1:38" ht="11.85" customHeight="1" x14ac:dyDescent="0.25">
      <c r="A571" s="312"/>
      <c r="B571" s="312"/>
      <c r="C571" s="312"/>
      <c r="D571" s="312"/>
      <c r="E571" s="312"/>
      <c r="F571" s="312"/>
      <c r="G571" s="312"/>
      <c r="H571" s="312"/>
      <c r="I571" s="312"/>
      <c r="J571" s="312"/>
      <c r="K571" s="312"/>
      <c r="L571" s="312"/>
      <c r="M571" s="312"/>
      <c r="N571" s="312"/>
      <c r="O571" s="312"/>
      <c r="P571" s="312"/>
      <c r="Q571" s="312"/>
      <c r="R571" s="312"/>
      <c r="S571" s="312"/>
      <c r="T571" s="312"/>
      <c r="U571" s="312"/>
      <c r="V571" s="312"/>
      <c r="W571" s="312"/>
      <c r="X571" s="312"/>
      <c r="Y571" s="312"/>
      <c r="Z571" s="312"/>
      <c r="AA571" s="312"/>
      <c r="AB571" s="312"/>
      <c r="AC571" s="312"/>
      <c r="AD571" s="312"/>
      <c r="AE571" s="312"/>
      <c r="AF571" s="312"/>
      <c r="AG571" s="312"/>
      <c r="AH571" s="312"/>
      <c r="AI571" s="312"/>
    </row>
  </sheetData>
  <mergeCells count="3407">
    <mergeCell ref="C1:AL1"/>
    <mergeCell ref="C2:M2"/>
    <mergeCell ref="O2:R2"/>
    <mergeCell ref="Z2:AB2"/>
    <mergeCell ref="AD2:AG2"/>
    <mergeCell ref="AI2:AK2"/>
    <mergeCell ref="A6:C6"/>
    <mergeCell ref="H6:P6"/>
    <mergeCell ref="Q6:R6"/>
    <mergeCell ref="T6:V6"/>
    <mergeCell ref="Y6:AD6"/>
    <mergeCell ref="AF6:AL6"/>
    <mergeCell ref="B5:F5"/>
    <mergeCell ref="J5:O5"/>
    <mergeCell ref="P5:R5"/>
    <mergeCell ref="U5:V5"/>
    <mergeCell ref="AA5:AD5"/>
    <mergeCell ref="AJ5:AL5"/>
    <mergeCell ref="C3:Q3"/>
    <mergeCell ref="V3:Z3"/>
    <mergeCell ref="AB3:AF3"/>
    <mergeCell ref="AH3:AI3"/>
    <mergeCell ref="AK3:AL3"/>
    <mergeCell ref="C4:Q4"/>
    <mergeCell ref="A9:C9"/>
    <mergeCell ref="I9:P9"/>
    <mergeCell ref="Q9:R9"/>
    <mergeCell ref="T9:V9"/>
    <mergeCell ref="Y9:AD9"/>
    <mergeCell ref="AF9:AL9"/>
    <mergeCell ref="A8:C8"/>
    <mergeCell ref="H8:P8"/>
    <mergeCell ref="Q8:R8"/>
    <mergeCell ref="T8:V8"/>
    <mergeCell ref="Y8:AD8"/>
    <mergeCell ref="AF8:AL8"/>
    <mergeCell ref="A7:C7"/>
    <mergeCell ref="H7:P7"/>
    <mergeCell ref="Q7:R7"/>
    <mergeCell ref="T7:V7"/>
    <mergeCell ref="Y7:AD7"/>
    <mergeCell ref="AF7:AL7"/>
    <mergeCell ref="A12:C12"/>
    <mergeCell ref="M12:P12"/>
    <mergeCell ref="Q12:R12"/>
    <mergeCell ref="T12:V12"/>
    <mergeCell ref="Y12:AD12"/>
    <mergeCell ref="AF12:AL12"/>
    <mergeCell ref="A11:C11"/>
    <mergeCell ref="M11:P11"/>
    <mergeCell ref="Q11:R11"/>
    <mergeCell ref="T11:V11"/>
    <mergeCell ref="Y11:AD11"/>
    <mergeCell ref="AF11:AL11"/>
    <mergeCell ref="A10:C10"/>
    <mergeCell ref="J10:P10"/>
    <mergeCell ref="Q10:R10"/>
    <mergeCell ref="T10:V10"/>
    <mergeCell ref="Y10:AD10"/>
    <mergeCell ref="AF10:AL10"/>
    <mergeCell ref="A15:C15"/>
    <mergeCell ref="I15:P15"/>
    <mergeCell ref="Q15:R15"/>
    <mergeCell ref="T15:V15"/>
    <mergeCell ref="Y15:AD15"/>
    <mergeCell ref="AF15:AL15"/>
    <mergeCell ref="A14:C14"/>
    <mergeCell ref="M14:P14"/>
    <mergeCell ref="Q14:R14"/>
    <mergeCell ref="T14:V14"/>
    <mergeCell ref="Y14:AD14"/>
    <mergeCell ref="AF14:AL14"/>
    <mergeCell ref="A13:C13"/>
    <mergeCell ref="J13:P13"/>
    <mergeCell ref="Q13:R13"/>
    <mergeCell ref="T13:V13"/>
    <mergeCell ref="Y13:AD13"/>
    <mergeCell ref="AF13:AL13"/>
    <mergeCell ref="A18:C18"/>
    <mergeCell ref="I18:P18"/>
    <mergeCell ref="Q18:R18"/>
    <mergeCell ref="T18:V18"/>
    <mergeCell ref="Y18:AD18"/>
    <mergeCell ref="AF18:AL18"/>
    <mergeCell ref="A17:C17"/>
    <mergeCell ref="H17:P17"/>
    <mergeCell ref="Q17:R17"/>
    <mergeCell ref="T17:V17"/>
    <mergeCell ref="Y17:AD17"/>
    <mergeCell ref="AF17:AL17"/>
    <mergeCell ref="A16:C16"/>
    <mergeCell ref="M16:P16"/>
    <mergeCell ref="Q16:R16"/>
    <mergeCell ref="T16:V16"/>
    <mergeCell ref="Y16:AD16"/>
    <mergeCell ref="AF16:AL16"/>
    <mergeCell ref="A21:C21"/>
    <mergeCell ref="M21:P21"/>
    <mergeCell ref="Q21:R21"/>
    <mergeCell ref="T21:V21"/>
    <mergeCell ref="Y21:AD21"/>
    <mergeCell ref="AF21:AL21"/>
    <mergeCell ref="A20:C20"/>
    <mergeCell ref="M20:P20"/>
    <mergeCell ref="Q20:R20"/>
    <mergeCell ref="T20:V20"/>
    <mergeCell ref="Y20:AD20"/>
    <mergeCell ref="AF20:AL20"/>
    <mergeCell ref="A19:C19"/>
    <mergeCell ref="J19:P19"/>
    <mergeCell ref="Q19:R19"/>
    <mergeCell ref="T19:V19"/>
    <mergeCell ref="Y19:AD19"/>
    <mergeCell ref="AF19:AL19"/>
    <mergeCell ref="A24:C24"/>
    <mergeCell ref="J24:P24"/>
    <mergeCell ref="Q24:R24"/>
    <mergeCell ref="T24:V24"/>
    <mergeCell ref="Y24:AD24"/>
    <mergeCell ref="AF24:AL24"/>
    <mergeCell ref="A23:C23"/>
    <mergeCell ref="M23:P23"/>
    <mergeCell ref="Q23:R23"/>
    <mergeCell ref="T23:V23"/>
    <mergeCell ref="Y23:AD23"/>
    <mergeCell ref="AF23:AL23"/>
    <mergeCell ref="A22:C22"/>
    <mergeCell ref="J22:P22"/>
    <mergeCell ref="Q22:R22"/>
    <mergeCell ref="T22:V22"/>
    <mergeCell ref="Y22:AD22"/>
    <mergeCell ref="AF22:AL22"/>
    <mergeCell ref="A27:C27"/>
    <mergeCell ref="H27:P27"/>
    <mergeCell ref="Q27:R27"/>
    <mergeCell ref="T27:V27"/>
    <mergeCell ref="Y27:AD27"/>
    <mergeCell ref="AF27:AL27"/>
    <mergeCell ref="A26:C26"/>
    <mergeCell ref="M26:P26"/>
    <mergeCell ref="Q26:R26"/>
    <mergeCell ref="T26:V26"/>
    <mergeCell ref="Y26:AD26"/>
    <mergeCell ref="AF26:AL26"/>
    <mergeCell ref="A25:C25"/>
    <mergeCell ref="M25:P25"/>
    <mergeCell ref="Q25:R25"/>
    <mergeCell ref="T25:V25"/>
    <mergeCell ref="Y25:AD25"/>
    <mergeCell ref="AF25:AL25"/>
    <mergeCell ref="A30:C30"/>
    <mergeCell ref="H30:P30"/>
    <mergeCell ref="Q30:R30"/>
    <mergeCell ref="T30:V30"/>
    <mergeCell ref="Y30:AD30"/>
    <mergeCell ref="AF30:AL30"/>
    <mergeCell ref="A29:C29"/>
    <mergeCell ref="M29:P29"/>
    <mergeCell ref="Q29:R29"/>
    <mergeCell ref="T29:V29"/>
    <mergeCell ref="Y29:AD29"/>
    <mergeCell ref="AF29:AL29"/>
    <mergeCell ref="A28:C28"/>
    <mergeCell ref="I28:P28"/>
    <mergeCell ref="Q28:R28"/>
    <mergeCell ref="T28:V28"/>
    <mergeCell ref="Y28:AD28"/>
    <mergeCell ref="AF28:AL28"/>
    <mergeCell ref="A33:C33"/>
    <mergeCell ref="M33:P33"/>
    <mergeCell ref="Q33:R33"/>
    <mergeCell ref="T33:V33"/>
    <mergeCell ref="Y33:AD33"/>
    <mergeCell ref="AF33:AL33"/>
    <mergeCell ref="A32:C32"/>
    <mergeCell ref="J32:P32"/>
    <mergeCell ref="Q32:R32"/>
    <mergeCell ref="T32:V32"/>
    <mergeCell ref="Y32:AD32"/>
    <mergeCell ref="AF32:AL32"/>
    <mergeCell ref="A31:C31"/>
    <mergeCell ref="I31:P31"/>
    <mergeCell ref="Q31:R31"/>
    <mergeCell ref="T31:V31"/>
    <mergeCell ref="Y31:AD31"/>
    <mergeCell ref="AF31:AL31"/>
    <mergeCell ref="A36:C36"/>
    <mergeCell ref="M36:P36"/>
    <mergeCell ref="Q36:R36"/>
    <mergeCell ref="T36:V36"/>
    <mergeCell ref="Y36:AD36"/>
    <mergeCell ref="AF36:AL36"/>
    <mergeCell ref="A35:C35"/>
    <mergeCell ref="M35:P35"/>
    <mergeCell ref="Q35:R35"/>
    <mergeCell ref="T35:V35"/>
    <mergeCell ref="Y35:AD35"/>
    <mergeCell ref="AF35:AL35"/>
    <mergeCell ref="A34:C34"/>
    <mergeCell ref="M34:P34"/>
    <mergeCell ref="Q34:R34"/>
    <mergeCell ref="T34:V34"/>
    <mergeCell ref="Y34:AD34"/>
    <mergeCell ref="AF34:AL34"/>
    <mergeCell ref="A39:C39"/>
    <mergeCell ref="M39:P39"/>
    <mergeCell ref="Q39:R39"/>
    <mergeCell ref="T39:V39"/>
    <mergeCell ref="Y39:AD39"/>
    <mergeCell ref="AF39:AL39"/>
    <mergeCell ref="A38:C38"/>
    <mergeCell ref="M38:P38"/>
    <mergeCell ref="Q38:R38"/>
    <mergeCell ref="T38:V38"/>
    <mergeCell ref="Y38:AD38"/>
    <mergeCell ref="AF38:AL38"/>
    <mergeCell ref="A37:C37"/>
    <mergeCell ref="M37:P37"/>
    <mergeCell ref="Q37:R37"/>
    <mergeCell ref="T37:V37"/>
    <mergeCell ref="Y37:AD37"/>
    <mergeCell ref="AF37:AL37"/>
    <mergeCell ref="A42:C42"/>
    <mergeCell ref="M42:P42"/>
    <mergeCell ref="Q42:R42"/>
    <mergeCell ref="T42:V42"/>
    <mergeCell ref="Y42:AD42"/>
    <mergeCell ref="AF42:AL42"/>
    <mergeCell ref="A41:C41"/>
    <mergeCell ref="M41:P41"/>
    <mergeCell ref="Q41:R41"/>
    <mergeCell ref="T41:V41"/>
    <mergeCell ref="Y41:AD41"/>
    <mergeCell ref="AF41:AL41"/>
    <mergeCell ref="A40:C40"/>
    <mergeCell ref="J40:P40"/>
    <mergeCell ref="Q40:R40"/>
    <mergeCell ref="T40:V40"/>
    <mergeCell ref="Y40:AD40"/>
    <mergeCell ref="AF40:AL40"/>
    <mergeCell ref="A45:C45"/>
    <mergeCell ref="M45:P45"/>
    <mergeCell ref="Q45:R45"/>
    <mergeCell ref="T45:V45"/>
    <mergeCell ref="Y45:AD45"/>
    <mergeCell ref="AF45:AL45"/>
    <mergeCell ref="A44:C44"/>
    <mergeCell ref="M44:P44"/>
    <mergeCell ref="Q44:R44"/>
    <mergeCell ref="T44:V44"/>
    <mergeCell ref="Y44:AD44"/>
    <mergeCell ref="AF44:AL44"/>
    <mergeCell ref="A43:C43"/>
    <mergeCell ref="J43:P43"/>
    <mergeCell ref="Q43:R43"/>
    <mergeCell ref="T43:V43"/>
    <mergeCell ref="Y43:AD43"/>
    <mergeCell ref="AF43:AL43"/>
    <mergeCell ref="A48:C48"/>
    <mergeCell ref="M48:P48"/>
    <mergeCell ref="Q48:R48"/>
    <mergeCell ref="T48:V48"/>
    <mergeCell ref="Y48:AD48"/>
    <mergeCell ref="AF48:AL48"/>
    <mergeCell ref="A47:C47"/>
    <mergeCell ref="M47:P47"/>
    <mergeCell ref="Q47:R47"/>
    <mergeCell ref="T47:V47"/>
    <mergeCell ref="Y47:AD47"/>
    <mergeCell ref="AF47:AL47"/>
    <mergeCell ref="A46:C46"/>
    <mergeCell ref="J46:P46"/>
    <mergeCell ref="Q46:R46"/>
    <mergeCell ref="T46:V46"/>
    <mergeCell ref="Y46:AD46"/>
    <mergeCell ref="AF46:AL46"/>
    <mergeCell ref="A51:C51"/>
    <mergeCell ref="M51:P51"/>
    <mergeCell ref="Q51:R51"/>
    <mergeCell ref="T51:V51"/>
    <mergeCell ref="Y51:AD51"/>
    <mergeCell ref="AF51:AL51"/>
    <mergeCell ref="A50:C50"/>
    <mergeCell ref="M50:P50"/>
    <mergeCell ref="Q50:R50"/>
    <mergeCell ref="T50:V50"/>
    <mergeCell ref="Y50:AD50"/>
    <mergeCell ref="AF50:AL50"/>
    <mergeCell ref="A49:C49"/>
    <mergeCell ref="J49:P49"/>
    <mergeCell ref="Q49:R49"/>
    <mergeCell ref="T49:V49"/>
    <mergeCell ref="Y49:AD49"/>
    <mergeCell ref="AF49:AL49"/>
    <mergeCell ref="A54:C54"/>
    <mergeCell ref="I54:P54"/>
    <mergeCell ref="Q54:R54"/>
    <mergeCell ref="T54:V54"/>
    <mergeCell ref="Y54:AD54"/>
    <mergeCell ref="AF54:AL54"/>
    <mergeCell ref="A53:C53"/>
    <mergeCell ref="H53:P53"/>
    <mergeCell ref="Q53:R53"/>
    <mergeCell ref="T53:V53"/>
    <mergeCell ref="Y53:AD53"/>
    <mergeCell ref="AF53:AL53"/>
    <mergeCell ref="A52:C52"/>
    <mergeCell ref="H52:P52"/>
    <mergeCell ref="Q52:R52"/>
    <mergeCell ref="T52:V52"/>
    <mergeCell ref="Y52:AD52"/>
    <mergeCell ref="AF52:AL52"/>
    <mergeCell ref="A57:C57"/>
    <mergeCell ref="M57:P57"/>
    <mergeCell ref="Q57:R57"/>
    <mergeCell ref="T57:V57"/>
    <mergeCell ref="Y57:AD57"/>
    <mergeCell ref="AF57:AL57"/>
    <mergeCell ref="A56:C56"/>
    <mergeCell ref="K56:P56"/>
    <mergeCell ref="Q56:R56"/>
    <mergeCell ref="T56:V56"/>
    <mergeCell ref="Y56:AD56"/>
    <mergeCell ref="AF56:AL56"/>
    <mergeCell ref="A55:C55"/>
    <mergeCell ref="J55:P55"/>
    <mergeCell ref="Q55:R55"/>
    <mergeCell ref="T55:V55"/>
    <mergeCell ref="Y55:AD55"/>
    <mergeCell ref="AF55:AL55"/>
    <mergeCell ref="A60:C60"/>
    <mergeCell ref="K60:P60"/>
    <mergeCell ref="Q60:R60"/>
    <mergeCell ref="T60:V60"/>
    <mergeCell ref="Y60:AD60"/>
    <mergeCell ref="AF60:AL60"/>
    <mergeCell ref="A59:C59"/>
    <mergeCell ref="J59:P59"/>
    <mergeCell ref="Q59:R59"/>
    <mergeCell ref="T59:V59"/>
    <mergeCell ref="Y59:AD59"/>
    <mergeCell ref="AF59:AL59"/>
    <mergeCell ref="A58:C58"/>
    <mergeCell ref="M58:P58"/>
    <mergeCell ref="Q58:R58"/>
    <mergeCell ref="T58:V58"/>
    <mergeCell ref="Y58:AD58"/>
    <mergeCell ref="AF58:AL58"/>
    <mergeCell ref="A63:C63"/>
    <mergeCell ref="I63:P63"/>
    <mergeCell ref="Q63:R63"/>
    <mergeCell ref="T63:V63"/>
    <mergeCell ref="Y63:AD63"/>
    <mergeCell ref="AF63:AL63"/>
    <mergeCell ref="A62:C62"/>
    <mergeCell ref="H62:P62"/>
    <mergeCell ref="Q62:R62"/>
    <mergeCell ref="T62:V62"/>
    <mergeCell ref="Y62:AD62"/>
    <mergeCell ref="AF62:AL62"/>
    <mergeCell ref="A61:C61"/>
    <mergeCell ref="M61:P61"/>
    <mergeCell ref="Q61:R61"/>
    <mergeCell ref="T61:V61"/>
    <mergeCell ref="Y61:AD61"/>
    <mergeCell ref="AF61:AL61"/>
    <mergeCell ref="A66:C66"/>
    <mergeCell ref="M66:P66"/>
    <mergeCell ref="Q66:R66"/>
    <mergeCell ref="T66:V66"/>
    <mergeCell ref="Y66:AD66"/>
    <mergeCell ref="AF66:AL66"/>
    <mergeCell ref="A65:C65"/>
    <mergeCell ref="K65:P65"/>
    <mergeCell ref="Q65:R65"/>
    <mergeCell ref="T65:V65"/>
    <mergeCell ref="Y65:AD65"/>
    <mergeCell ref="AF65:AL65"/>
    <mergeCell ref="A64:C64"/>
    <mergeCell ref="J64:P64"/>
    <mergeCell ref="Q64:R64"/>
    <mergeCell ref="T64:V64"/>
    <mergeCell ref="Y64:AD64"/>
    <mergeCell ref="AF64:AL64"/>
    <mergeCell ref="A69:C69"/>
    <mergeCell ref="J69:P69"/>
    <mergeCell ref="Q69:R69"/>
    <mergeCell ref="T69:V69"/>
    <mergeCell ref="Y69:AD69"/>
    <mergeCell ref="AF69:AL69"/>
    <mergeCell ref="A68:C68"/>
    <mergeCell ref="M68:P68"/>
    <mergeCell ref="Q68:R68"/>
    <mergeCell ref="T68:V68"/>
    <mergeCell ref="Y68:AD68"/>
    <mergeCell ref="AF68:AL68"/>
    <mergeCell ref="A67:C67"/>
    <mergeCell ref="K67:P67"/>
    <mergeCell ref="Q67:R67"/>
    <mergeCell ref="T67:V67"/>
    <mergeCell ref="Y67:AD67"/>
    <mergeCell ref="AF67:AL67"/>
    <mergeCell ref="A72:C72"/>
    <mergeCell ref="I72:P72"/>
    <mergeCell ref="Q72:R72"/>
    <mergeCell ref="T72:V72"/>
    <mergeCell ref="Y72:AD72"/>
    <mergeCell ref="AF72:AL72"/>
    <mergeCell ref="A71:C71"/>
    <mergeCell ref="M71:P71"/>
    <mergeCell ref="Q71:R71"/>
    <mergeCell ref="T71:V71"/>
    <mergeCell ref="Y71:AD71"/>
    <mergeCell ref="AF71:AL71"/>
    <mergeCell ref="A70:C70"/>
    <mergeCell ref="K70:P70"/>
    <mergeCell ref="Q70:R70"/>
    <mergeCell ref="T70:V70"/>
    <mergeCell ref="Y70:AD70"/>
    <mergeCell ref="AF70:AL70"/>
    <mergeCell ref="A75:C75"/>
    <mergeCell ref="M75:P75"/>
    <mergeCell ref="Q75:R75"/>
    <mergeCell ref="T75:V75"/>
    <mergeCell ref="Y75:AD75"/>
    <mergeCell ref="AF75:AL75"/>
    <mergeCell ref="A74:C74"/>
    <mergeCell ref="K74:P74"/>
    <mergeCell ref="Q74:R74"/>
    <mergeCell ref="T74:V74"/>
    <mergeCell ref="Y74:AD74"/>
    <mergeCell ref="AF74:AL74"/>
    <mergeCell ref="A73:C73"/>
    <mergeCell ref="J73:P73"/>
    <mergeCell ref="Q73:R73"/>
    <mergeCell ref="T73:V73"/>
    <mergeCell ref="Y73:AD73"/>
    <mergeCell ref="AF73:AL73"/>
    <mergeCell ref="A78:C78"/>
    <mergeCell ref="K78:P78"/>
    <mergeCell ref="Q78:R78"/>
    <mergeCell ref="T78:V78"/>
    <mergeCell ref="Y78:AD78"/>
    <mergeCell ref="AF78:AL78"/>
    <mergeCell ref="A77:C77"/>
    <mergeCell ref="M77:P77"/>
    <mergeCell ref="Q77:R77"/>
    <mergeCell ref="T77:V77"/>
    <mergeCell ref="Y77:AD77"/>
    <mergeCell ref="AF77:AL77"/>
    <mergeCell ref="A76:C76"/>
    <mergeCell ref="K76:P76"/>
    <mergeCell ref="Q76:R76"/>
    <mergeCell ref="T76:V76"/>
    <mergeCell ref="Y76:AD76"/>
    <mergeCell ref="AF76:AL76"/>
    <mergeCell ref="A81:C81"/>
    <mergeCell ref="K81:P81"/>
    <mergeCell ref="Q81:R81"/>
    <mergeCell ref="T81:V81"/>
    <mergeCell ref="Y81:AD81"/>
    <mergeCell ref="AF81:AL81"/>
    <mergeCell ref="A80:C80"/>
    <mergeCell ref="J80:P80"/>
    <mergeCell ref="Q80:R80"/>
    <mergeCell ref="T80:V80"/>
    <mergeCell ref="Y80:AD80"/>
    <mergeCell ref="AF80:AL80"/>
    <mergeCell ref="A79:C79"/>
    <mergeCell ref="M79:P79"/>
    <mergeCell ref="Q79:R79"/>
    <mergeCell ref="T79:V79"/>
    <mergeCell ref="Y79:AD79"/>
    <mergeCell ref="AF79:AL79"/>
    <mergeCell ref="A84:C84"/>
    <mergeCell ref="M84:P84"/>
    <mergeCell ref="Q84:R84"/>
    <mergeCell ref="T84:V84"/>
    <mergeCell ref="Y84:AD84"/>
    <mergeCell ref="AF84:AL84"/>
    <mergeCell ref="A83:C83"/>
    <mergeCell ref="K83:P83"/>
    <mergeCell ref="Q83:R83"/>
    <mergeCell ref="T83:V83"/>
    <mergeCell ref="Y83:AD83"/>
    <mergeCell ref="AF83:AL83"/>
    <mergeCell ref="A82:C82"/>
    <mergeCell ref="M82:P82"/>
    <mergeCell ref="Q82:R82"/>
    <mergeCell ref="T82:V82"/>
    <mergeCell ref="Y82:AD82"/>
    <mergeCell ref="AF82:AL82"/>
    <mergeCell ref="A87:C87"/>
    <mergeCell ref="J87:P87"/>
    <mergeCell ref="Q87:R87"/>
    <mergeCell ref="T87:V87"/>
    <mergeCell ref="Y87:AD87"/>
    <mergeCell ref="AF87:AL87"/>
    <mergeCell ref="A86:C86"/>
    <mergeCell ref="M86:P86"/>
    <mergeCell ref="Q86:R86"/>
    <mergeCell ref="T86:V86"/>
    <mergeCell ref="Y86:AD86"/>
    <mergeCell ref="AF86:AL86"/>
    <mergeCell ref="A85:C85"/>
    <mergeCell ref="K85:P85"/>
    <mergeCell ref="Q85:R85"/>
    <mergeCell ref="T85:V85"/>
    <mergeCell ref="Y85:AD85"/>
    <mergeCell ref="AF85:AL85"/>
    <mergeCell ref="A90:C90"/>
    <mergeCell ref="K90:P90"/>
    <mergeCell ref="Q90:R90"/>
    <mergeCell ref="T90:V90"/>
    <mergeCell ref="Y90:AD90"/>
    <mergeCell ref="AF90:AL90"/>
    <mergeCell ref="A89:C89"/>
    <mergeCell ref="M89:P89"/>
    <mergeCell ref="Q89:R89"/>
    <mergeCell ref="T89:V89"/>
    <mergeCell ref="Y89:AD89"/>
    <mergeCell ref="AF89:AL89"/>
    <mergeCell ref="A88:C88"/>
    <mergeCell ref="K88:P88"/>
    <mergeCell ref="Q88:R88"/>
    <mergeCell ref="T88:V88"/>
    <mergeCell ref="Y88:AD88"/>
    <mergeCell ref="AF88:AL88"/>
    <mergeCell ref="A93:C93"/>
    <mergeCell ref="M93:P93"/>
    <mergeCell ref="Q93:R93"/>
    <mergeCell ref="T93:V93"/>
    <mergeCell ref="Y93:AD93"/>
    <mergeCell ref="AF93:AL93"/>
    <mergeCell ref="A92:C92"/>
    <mergeCell ref="K92:P92"/>
    <mergeCell ref="Q92:R92"/>
    <mergeCell ref="T92:V92"/>
    <mergeCell ref="Y92:AD92"/>
    <mergeCell ref="AF92:AL92"/>
    <mergeCell ref="A91:C91"/>
    <mergeCell ref="M91:P91"/>
    <mergeCell ref="Q91:R91"/>
    <mergeCell ref="T91:V91"/>
    <mergeCell ref="Y91:AD91"/>
    <mergeCell ref="AF91:AL91"/>
    <mergeCell ref="A96:C96"/>
    <mergeCell ref="J96:P96"/>
    <mergeCell ref="Q96:R96"/>
    <mergeCell ref="T96:V96"/>
    <mergeCell ref="Y96:AD96"/>
    <mergeCell ref="AF96:AL96"/>
    <mergeCell ref="A95:C95"/>
    <mergeCell ref="I95:P95"/>
    <mergeCell ref="Q95:R95"/>
    <mergeCell ref="T95:V95"/>
    <mergeCell ref="Y95:AD95"/>
    <mergeCell ref="AF95:AL95"/>
    <mergeCell ref="A94:C94"/>
    <mergeCell ref="H94:P94"/>
    <mergeCell ref="Q94:R94"/>
    <mergeCell ref="T94:V94"/>
    <mergeCell ref="Y94:AD94"/>
    <mergeCell ref="AF94:AL94"/>
    <mergeCell ref="A99:C99"/>
    <mergeCell ref="J99:P99"/>
    <mergeCell ref="Q99:R99"/>
    <mergeCell ref="T99:V99"/>
    <mergeCell ref="Y99:AD99"/>
    <mergeCell ref="AF99:AL99"/>
    <mergeCell ref="A98:C98"/>
    <mergeCell ref="M98:P98"/>
    <mergeCell ref="Q98:R98"/>
    <mergeCell ref="T98:V98"/>
    <mergeCell ref="Y98:AD98"/>
    <mergeCell ref="AF98:AL98"/>
    <mergeCell ref="A97:C97"/>
    <mergeCell ref="K97:P97"/>
    <mergeCell ref="Q97:R97"/>
    <mergeCell ref="T97:V97"/>
    <mergeCell ref="Y97:AD97"/>
    <mergeCell ref="AF97:AL97"/>
    <mergeCell ref="A102:C102"/>
    <mergeCell ref="J102:P102"/>
    <mergeCell ref="Q102:R102"/>
    <mergeCell ref="T102:V102"/>
    <mergeCell ref="Y102:AD102"/>
    <mergeCell ref="AF102:AL102"/>
    <mergeCell ref="A101:C101"/>
    <mergeCell ref="M101:P101"/>
    <mergeCell ref="Q101:R101"/>
    <mergeCell ref="T101:V101"/>
    <mergeCell ref="Y101:AD101"/>
    <mergeCell ref="AF101:AL101"/>
    <mergeCell ref="A100:C100"/>
    <mergeCell ref="K100:P100"/>
    <mergeCell ref="Q100:R100"/>
    <mergeCell ref="T100:V100"/>
    <mergeCell ref="Y100:AD100"/>
    <mergeCell ref="AF100:AL100"/>
    <mergeCell ref="A105:C105"/>
    <mergeCell ref="H105:P105"/>
    <mergeCell ref="Q105:R105"/>
    <mergeCell ref="T105:V105"/>
    <mergeCell ref="Y105:AD105"/>
    <mergeCell ref="AF105:AL105"/>
    <mergeCell ref="A104:C104"/>
    <mergeCell ref="M104:P104"/>
    <mergeCell ref="Q104:R104"/>
    <mergeCell ref="T104:V104"/>
    <mergeCell ref="Y104:AD104"/>
    <mergeCell ref="AF104:AL104"/>
    <mergeCell ref="A103:C103"/>
    <mergeCell ref="K103:P103"/>
    <mergeCell ref="Q103:R103"/>
    <mergeCell ref="T103:V103"/>
    <mergeCell ref="Y103:AD103"/>
    <mergeCell ref="AF103:AL103"/>
    <mergeCell ref="A108:C108"/>
    <mergeCell ref="I108:P108"/>
    <mergeCell ref="Q108:R108"/>
    <mergeCell ref="T108:V108"/>
    <mergeCell ref="Y108:AD108"/>
    <mergeCell ref="AF108:AL108"/>
    <mergeCell ref="A107:C107"/>
    <mergeCell ref="H107:P107"/>
    <mergeCell ref="Q107:R107"/>
    <mergeCell ref="T107:V107"/>
    <mergeCell ref="Y107:AD107"/>
    <mergeCell ref="AF107:AL107"/>
    <mergeCell ref="A106:C106"/>
    <mergeCell ref="H106:P106"/>
    <mergeCell ref="Q106:R106"/>
    <mergeCell ref="T106:V106"/>
    <mergeCell ref="Y106:AD106"/>
    <mergeCell ref="AF106:AL106"/>
    <mergeCell ref="A111:C111"/>
    <mergeCell ref="M111:P111"/>
    <mergeCell ref="Q111:R111"/>
    <mergeCell ref="T111:V111"/>
    <mergeCell ref="Y111:AD111"/>
    <mergeCell ref="AF111:AL111"/>
    <mergeCell ref="A110:C110"/>
    <mergeCell ref="M110:P110"/>
    <mergeCell ref="Q110:R110"/>
    <mergeCell ref="T110:V110"/>
    <mergeCell ref="Y110:AD110"/>
    <mergeCell ref="AF110:AL110"/>
    <mergeCell ref="A109:C109"/>
    <mergeCell ref="M109:P109"/>
    <mergeCell ref="Q109:R109"/>
    <mergeCell ref="T109:V109"/>
    <mergeCell ref="Y109:AD109"/>
    <mergeCell ref="AF109:AL109"/>
    <mergeCell ref="A114:C114"/>
    <mergeCell ref="M114:P114"/>
    <mergeCell ref="Q114:R114"/>
    <mergeCell ref="T114:V114"/>
    <mergeCell ref="Y114:AD114"/>
    <mergeCell ref="AF114:AL114"/>
    <mergeCell ref="A113:C113"/>
    <mergeCell ref="M113:P113"/>
    <mergeCell ref="Q113:R113"/>
    <mergeCell ref="T113:V113"/>
    <mergeCell ref="Y113:AD113"/>
    <mergeCell ref="AF113:AL113"/>
    <mergeCell ref="A112:C112"/>
    <mergeCell ref="M112:P112"/>
    <mergeCell ref="Q112:R112"/>
    <mergeCell ref="T112:V112"/>
    <mergeCell ref="Y112:AD112"/>
    <mergeCell ref="AF112:AL112"/>
    <mergeCell ref="A117:C117"/>
    <mergeCell ref="M117:P117"/>
    <mergeCell ref="Q117:R117"/>
    <mergeCell ref="T117:V117"/>
    <mergeCell ref="Y117:AD117"/>
    <mergeCell ref="AF117:AL117"/>
    <mergeCell ref="A116:C116"/>
    <mergeCell ref="M116:P116"/>
    <mergeCell ref="Q116:R116"/>
    <mergeCell ref="T116:V116"/>
    <mergeCell ref="Y116:AD116"/>
    <mergeCell ref="AF116:AL116"/>
    <mergeCell ref="A115:C115"/>
    <mergeCell ref="M115:P115"/>
    <mergeCell ref="Q115:R115"/>
    <mergeCell ref="T115:V115"/>
    <mergeCell ref="Y115:AD115"/>
    <mergeCell ref="AF115:AL115"/>
    <mergeCell ref="A120:C120"/>
    <mergeCell ref="M120:P120"/>
    <mergeCell ref="Q120:R120"/>
    <mergeCell ref="T120:V120"/>
    <mergeCell ref="Y120:AD120"/>
    <mergeCell ref="AF120:AL120"/>
    <mergeCell ref="A119:C119"/>
    <mergeCell ref="M119:P119"/>
    <mergeCell ref="Q119:R119"/>
    <mergeCell ref="T119:V119"/>
    <mergeCell ref="Y119:AD119"/>
    <mergeCell ref="AF119:AL119"/>
    <mergeCell ref="A118:C118"/>
    <mergeCell ref="M118:P118"/>
    <mergeCell ref="Q118:R118"/>
    <mergeCell ref="T118:V118"/>
    <mergeCell ref="Y118:AD118"/>
    <mergeCell ref="AF118:AL118"/>
    <mergeCell ref="A123:C123"/>
    <mergeCell ref="M123:P123"/>
    <mergeCell ref="Q123:R123"/>
    <mergeCell ref="T123:V123"/>
    <mergeCell ref="Y123:AD123"/>
    <mergeCell ref="AF123:AL123"/>
    <mergeCell ref="A122:C122"/>
    <mergeCell ref="M122:P122"/>
    <mergeCell ref="Q122:R122"/>
    <mergeCell ref="T122:V122"/>
    <mergeCell ref="Y122:AD122"/>
    <mergeCell ref="AF122:AL122"/>
    <mergeCell ref="A121:C121"/>
    <mergeCell ref="M121:P121"/>
    <mergeCell ref="Q121:R121"/>
    <mergeCell ref="T121:V121"/>
    <mergeCell ref="Y121:AD121"/>
    <mergeCell ref="AF121:AL121"/>
    <mergeCell ref="A126:C126"/>
    <mergeCell ref="M126:P126"/>
    <mergeCell ref="Q126:R126"/>
    <mergeCell ref="T126:V126"/>
    <mergeCell ref="Y126:AD126"/>
    <mergeCell ref="AF126:AL126"/>
    <mergeCell ref="A125:C125"/>
    <mergeCell ref="M125:P125"/>
    <mergeCell ref="Q125:R125"/>
    <mergeCell ref="T125:V125"/>
    <mergeCell ref="Y125:AD125"/>
    <mergeCell ref="AF125:AL125"/>
    <mergeCell ref="A124:C124"/>
    <mergeCell ref="M124:P124"/>
    <mergeCell ref="Q124:R124"/>
    <mergeCell ref="T124:V124"/>
    <mergeCell ref="Y124:AD124"/>
    <mergeCell ref="AF124:AL124"/>
    <mergeCell ref="A129:C129"/>
    <mergeCell ref="M129:P129"/>
    <mergeCell ref="Q129:R129"/>
    <mergeCell ref="T129:V129"/>
    <mergeCell ref="Y129:AD129"/>
    <mergeCell ref="AF129:AL129"/>
    <mergeCell ref="A128:C128"/>
    <mergeCell ref="M128:P128"/>
    <mergeCell ref="Q128:R128"/>
    <mergeCell ref="T128:V128"/>
    <mergeCell ref="Y128:AD128"/>
    <mergeCell ref="AF128:AL128"/>
    <mergeCell ref="A127:C127"/>
    <mergeCell ref="M127:P127"/>
    <mergeCell ref="Q127:R127"/>
    <mergeCell ref="T127:V127"/>
    <mergeCell ref="Y127:AD127"/>
    <mergeCell ref="AF127:AL127"/>
    <mergeCell ref="A132:C132"/>
    <mergeCell ref="M132:P132"/>
    <mergeCell ref="Q132:R132"/>
    <mergeCell ref="T132:V132"/>
    <mergeCell ref="Y132:AD132"/>
    <mergeCell ref="AF132:AL132"/>
    <mergeCell ref="A131:C131"/>
    <mergeCell ref="M131:P131"/>
    <mergeCell ref="Q131:R131"/>
    <mergeCell ref="T131:V131"/>
    <mergeCell ref="Y131:AD131"/>
    <mergeCell ref="AF131:AL131"/>
    <mergeCell ref="A130:C130"/>
    <mergeCell ref="M130:P130"/>
    <mergeCell ref="Q130:R130"/>
    <mergeCell ref="T130:V130"/>
    <mergeCell ref="Y130:AD130"/>
    <mergeCell ref="AF130:AL130"/>
    <mergeCell ref="A135:C135"/>
    <mergeCell ref="M135:P135"/>
    <mergeCell ref="Q135:R135"/>
    <mergeCell ref="T135:V135"/>
    <mergeCell ref="Y135:AD135"/>
    <mergeCell ref="AF135:AL135"/>
    <mergeCell ref="A134:C134"/>
    <mergeCell ref="M134:P134"/>
    <mergeCell ref="Q134:R134"/>
    <mergeCell ref="T134:V134"/>
    <mergeCell ref="Y134:AD134"/>
    <mergeCell ref="AF134:AL134"/>
    <mergeCell ref="A133:C133"/>
    <mergeCell ref="M133:P133"/>
    <mergeCell ref="Q133:R133"/>
    <mergeCell ref="T133:V133"/>
    <mergeCell ref="Y133:AD133"/>
    <mergeCell ref="AF133:AL133"/>
    <mergeCell ref="A138:C138"/>
    <mergeCell ref="M138:P138"/>
    <mergeCell ref="Q138:R138"/>
    <mergeCell ref="T138:V138"/>
    <mergeCell ref="Y138:AD138"/>
    <mergeCell ref="AF138:AL138"/>
    <mergeCell ref="A137:C137"/>
    <mergeCell ref="M137:P137"/>
    <mergeCell ref="Q137:R137"/>
    <mergeCell ref="T137:V137"/>
    <mergeCell ref="Y137:AD137"/>
    <mergeCell ref="AF137:AL137"/>
    <mergeCell ref="A136:C136"/>
    <mergeCell ref="M136:P136"/>
    <mergeCell ref="Q136:R136"/>
    <mergeCell ref="T136:V136"/>
    <mergeCell ref="Y136:AD136"/>
    <mergeCell ref="AF136:AL136"/>
    <mergeCell ref="A141:C141"/>
    <mergeCell ref="M141:P141"/>
    <mergeCell ref="Q141:R141"/>
    <mergeCell ref="T141:V141"/>
    <mergeCell ref="Y141:AD141"/>
    <mergeCell ref="AF141:AL141"/>
    <mergeCell ref="A140:C140"/>
    <mergeCell ref="M140:P140"/>
    <mergeCell ref="Q140:R140"/>
    <mergeCell ref="T140:V140"/>
    <mergeCell ref="Y140:AD140"/>
    <mergeCell ref="AF140:AL140"/>
    <mergeCell ref="A139:C139"/>
    <mergeCell ref="M139:P139"/>
    <mergeCell ref="Q139:R139"/>
    <mergeCell ref="T139:V139"/>
    <mergeCell ref="Y139:AD139"/>
    <mergeCell ref="AF139:AL139"/>
    <mergeCell ref="A144:C144"/>
    <mergeCell ref="M144:P144"/>
    <mergeCell ref="Q144:R144"/>
    <mergeCell ref="T144:V144"/>
    <mergeCell ref="Y144:AD144"/>
    <mergeCell ref="AF144:AL144"/>
    <mergeCell ref="A143:C143"/>
    <mergeCell ref="M143:P143"/>
    <mergeCell ref="Q143:R143"/>
    <mergeCell ref="T143:V143"/>
    <mergeCell ref="Y143:AD143"/>
    <mergeCell ref="AF143:AL143"/>
    <mergeCell ref="A142:C142"/>
    <mergeCell ref="M142:P142"/>
    <mergeCell ref="Q142:R142"/>
    <mergeCell ref="T142:V142"/>
    <mergeCell ref="Y142:AD142"/>
    <mergeCell ref="AF142:AL142"/>
    <mergeCell ref="A147:C147"/>
    <mergeCell ref="M147:P147"/>
    <mergeCell ref="Q147:R147"/>
    <mergeCell ref="T147:V147"/>
    <mergeCell ref="Y147:AD147"/>
    <mergeCell ref="AF147:AL147"/>
    <mergeCell ref="A146:C146"/>
    <mergeCell ref="M146:P146"/>
    <mergeCell ref="Q146:R146"/>
    <mergeCell ref="T146:V146"/>
    <mergeCell ref="Y146:AD146"/>
    <mergeCell ref="AF146:AL146"/>
    <mergeCell ref="A145:C145"/>
    <mergeCell ref="M145:P145"/>
    <mergeCell ref="Q145:R145"/>
    <mergeCell ref="T145:V145"/>
    <mergeCell ref="Y145:AD145"/>
    <mergeCell ref="AF145:AL145"/>
    <mergeCell ref="A150:C150"/>
    <mergeCell ref="M150:P150"/>
    <mergeCell ref="Q150:R150"/>
    <mergeCell ref="T150:V150"/>
    <mergeCell ref="Y150:AD150"/>
    <mergeCell ref="AF150:AL150"/>
    <mergeCell ref="A149:C149"/>
    <mergeCell ref="M149:P149"/>
    <mergeCell ref="Q149:R149"/>
    <mergeCell ref="T149:V149"/>
    <mergeCell ref="Y149:AD149"/>
    <mergeCell ref="AF149:AL149"/>
    <mergeCell ref="A148:C148"/>
    <mergeCell ref="M148:P148"/>
    <mergeCell ref="Q148:R148"/>
    <mergeCell ref="T148:V148"/>
    <mergeCell ref="Y148:AD148"/>
    <mergeCell ref="AF148:AL148"/>
    <mergeCell ref="A153:C153"/>
    <mergeCell ref="M153:P153"/>
    <mergeCell ref="Q153:R153"/>
    <mergeCell ref="T153:V153"/>
    <mergeCell ref="Y153:AD153"/>
    <mergeCell ref="AF153:AL153"/>
    <mergeCell ref="A152:C152"/>
    <mergeCell ref="M152:P152"/>
    <mergeCell ref="Q152:R152"/>
    <mergeCell ref="T152:V152"/>
    <mergeCell ref="Y152:AD152"/>
    <mergeCell ref="AF152:AL152"/>
    <mergeCell ref="A151:C151"/>
    <mergeCell ref="M151:P151"/>
    <mergeCell ref="Q151:R151"/>
    <mergeCell ref="T151:V151"/>
    <mergeCell ref="Y151:AD151"/>
    <mergeCell ref="AF151:AL151"/>
    <mergeCell ref="A156:C156"/>
    <mergeCell ref="M156:P156"/>
    <mergeCell ref="Q156:R156"/>
    <mergeCell ref="T156:V156"/>
    <mergeCell ref="Y156:AD156"/>
    <mergeCell ref="AF156:AL156"/>
    <mergeCell ref="A155:C155"/>
    <mergeCell ref="M155:P155"/>
    <mergeCell ref="Q155:R155"/>
    <mergeCell ref="T155:V155"/>
    <mergeCell ref="Y155:AD155"/>
    <mergeCell ref="AF155:AL155"/>
    <mergeCell ref="A154:C154"/>
    <mergeCell ref="M154:P154"/>
    <mergeCell ref="Q154:R154"/>
    <mergeCell ref="T154:V154"/>
    <mergeCell ref="Y154:AD154"/>
    <mergeCell ref="AF154:AL154"/>
    <mergeCell ref="A159:C159"/>
    <mergeCell ref="M159:P159"/>
    <mergeCell ref="Q159:R159"/>
    <mergeCell ref="T159:V159"/>
    <mergeCell ref="Y159:AD159"/>
    <mergeCell ref="AF159:AL159"/>
    <mergeCell ref="A158:C158"/>
    <mergeCell ref="M158:P158"/>
    <mergeCell ref="Q158:R158"/>
    <mergeCell ref="T158:V158"/>
    <mergeCell ref="Y158:AD158"/>
    <mergeCell ref="AF158:AL158"/>
    <mergeCell ref="A157:C157"/>
    <mergeCell ref="M157:P157"/>
    <mergeCell ref="Q157:R157"/>
    <mergeCell ref="T157:V157"/>
    <mergeCell ref="Y157:AD157"/>
    <mergeCell ref="AF157:AL157"/>
    <mergeCell ref="A162:C162"/>
    <mergeCell ref="M162:P162"/>
    <mergeCell ref="Q162:R162"/>
    <mergeCell ref="T162:V162"/>
    <mergeCell ref="Y162:AD162"/>
    <mergeCell ref="AF162:AL162"/>
    <mergeCell ref="A161:C161"/>
    <mergeCell ref="M161:P161"/>
    <mergeCell ref="Q161:R161"/>
    <mergeCell ref="T161:V161"/>
    <mergeCell ref="Y161:AD161"/>
    <mergeCell ref="AF161:AL161"/>
    <mergeCell ref="A160:C160"/>
    <mergeCell ref="M160:P160"/>
    <mergeCell ref="Q160:R160"/>
    <mergeCell ref="T160:V160"/>
    <mergeCell ref="Y160:AD160"/>
    <mergeCell ref="AF160:AL160"/>
    <mergeCell ref="A165:C165"/>
    <mergeCell ref="M165:P165"/>
    <mergeCell ref="Q165:R165"/>
    <mergeCell ref="T165:V165"/>
    <mergeCell ref="Y165:AD165"/>
    <mergeCell ref="AF165:AL165"/>
    <mergeCell ref="A164:C164"/>
    <mergeCell ref="M164:P164"/>
    <mergeCell ref="Q164:R164"/>
    <mergeCell ref="T164:V164"/>
    <mergeCell ref="Y164:AD164"/>
    <mergeCell ref="AF164:AL164"/>
    <mergeCell ref="A163:C163"/>
    <mergeCell ref="M163:P163"/>
    <mergeCell ref="Q163:R163"/>
    <mergeCell ref="T163:V163"/>
    <mergeCell ref="Y163:AD163"/>
    <mergeCell ref="AF163:AL163"/>
    <mergeCell ref="A168:C168"/>
    <mergeCell ref="M168:P168"/>
    <mergeCell ref="Q168:R168"/>
    <mergeCell ref="T168:V168"/>
    <mergeCell ref="Y168:AD168"/>
    <mergeCell ref="AF168:AL168"/>
    <mergeCell ref="A167:C167"/>
    <mergeCell ref="M167:P167"/>
    <mergeCell ref="Q167:R167"/>
    <mergeCell ref="T167:V167"/>
    <mergeCell ref="Y167:AD167"/>
    <mergeCell ref="AF167:AL167"/>
    <mergeCell ref="A166:C166"/>
    <mergeCell ref="M166:P166"/>
    <mergeCell ref="Q166:R166"/>
    <mergeCell ref="T166:V166"/>
    <mergeCell ref="Y166:AD166"/>
    <mergeCell ref="AF166:AL166"/>
    <mergeCell ref="A171:C171"/>
    <mergeCell ref="M171:P171"/>
    <mergeCell ref="Q171:R171"/>
    <mergeCell ref="T171:V171"/>
    <mergeCell ref="Y171:AD171"/>
    <mergeCell ref="AF171:AL171"/>
    <mergeCell ref="A170:C170"/>
    <mergeCell ref="M170:P170"/>
    <mergeCell ref="Q170:R170"/>
    <mergeCell ref="T170:V170"/>
    <mergeCell ref="Y170:AD170"/>
    <mergeCell ref="AF170:AL170"/>
    <mergeCell ref="A169:C169"/>
    <mergeCell ref="M169:P169"/>
    <mergeCell ref="Q169:R169"/>
    <mergeCell ref="T169:V169"/>
    <mergeCell ref="Y169:AD169"/>
    <mergeCell ref="AF169:AL169"/>
    <mergeCell ref="A174:C174"/>
    <mergeCell ref="M174:P174"/>
    <mergeCell ref="Q174:R174"/>
    <mergeCell ref="T174:V174"/>
    <mergeCell ref="Y174:AD174"/>
    <mergeCell ref="AF174:AL174"/>
    <mergeCell ref="A173:C173"/>
    <mergeCell ref="M173:P173"/>
    <mergeCell ref="Q173:R173"/>
    <mergeCell ref="T173:V173"/>
    <mergeCell ref="Y173:AD173"/>
    <mergeCell ref="AF173:AL173"/>
    <mergeCell ref="A172:C172"/>
    <mergeCell ref="M172:P172"/>
    <mergeCell ref="Q172:R172"/>
    <mergeCell ref="T172:V172"/>
    <mergeCell ref="Y172:AD172"/>
    <mergeCell ref="AF172:AL172"/>
    <mergeCell ref="A177:C177"/>
    <mergeCell ref="M177:P177"/>
    <mergeCell ref="Q177:R177"/>
    <mergeCell ref="T177:V177"/>
    <mergeCell ref="Y177:AD177"/>
    <mergeCell ref="AF177:AL177"/>
    <mergeCell ref="A176:C176"/>
    <mergeCell ref="M176:P176"/>
    <mergeCell ref="Q176:R176"/>
    <mergeCell ref="T176:V176"/>
    <mergeCell ref="Y176:AD176"/>
    <mergeCell ref="AF176:AL176"/>
    <mergeCell ref="A175:C175"/>
    <mergeCell ref="M175:P175"/>
    <mergeCell ref="Q175:R175"/>
    <mergeCell ref="T175:V175"/>
    <mergeCell ref="Y175:AD175"/>
    <mergeCell ref="AF175:AL175"/>
    <mergeCell ref="A180:C180"/>
    <mergeCell ref="M180:P180"/>
    <mergeCell ref="Q180:R180"/>
    <mergeCell ref="T180:V180"/>
    <mergeCell ref="Y180:AD180"/>
    <mergeCell ref="AF180:AL180"/>
    <mergeCell ref="A179:C179"/>
    <mergeCell ref="M179:P179"/>
    <mergeCell ref="Q179:R179"/>
    <mergeCell ref="T179:V179"/>
    <mergeCell ref="Y179:AD179"/>
    <mergeCell ref="AF179:AL179"/>
    <mergeCell ref="A178:C178"/>
    <mergeCell ref="M178:P178"/>
    <mergeCell ref="Q178:R178"/>
    <mergeCell ref="T178:V178"/>
    <mergeCell ref="Y178:AD178"/>
    <mergeCell ref="AF178:AL178"/>
    <mergeCell ref="A183:C183"/>
    <mergeCell ref="M183:P183"/>
    <mergeCell ref="Q183:R183"/>
    <mergeCell ref="T183:V183"/>
    <mergeCell ref="Y183:AD183"/>
    <mergeCell ref="AF183:AL183"/>
    <mergeCell ref="A182:C182"/>
    <mergeCell ref="M182:P182"/>
    <mergeCell ref="Q182:R182"/>
    <mergeCell ref="T182:V182"/>
    <mergeCell ref="Y182:AD182"/>
    <mergeCell ref="AF182:AL182"/>
    <mergeCell ref="A181:C181"/>
    <mergeCell ref="M181:P181"/>
    <mergeCell ref="Q181:R181"/>
    <mergeCell ref="T181:V181"/>
    <mergeCell ref="Y181:AD181"/>
    <mergeCell ref="AF181:AL181"/>
    <mergeCell ref="A186:C186"/>
    <mergeCell ref="M186:P186"/>
    <mergeCell ref="Q186:R186"/>
    <mergeCell ref="T186:V186"/>
    <mergeCell ref="Y186:AD186"/>
    <mergeCell ref="AF186:AL186"/>
    <mergeCell ref="A185:C185"/>
    <mergeCell ref="M185:P185"/>
    <mergeCell ref="Q185:R185"/>
    <mergeCell ref="T185:V185"/>
    <mergeCell ref="Y185:AD185"/>
    <mergeCell ref="AF185:AL185"/>
    <mergeCell ref="A184:C184"/>
    <mergeCell ref="M184:P184"/>
    <mergeCell ref="Q184:R184"/>
    <mergeCell ref="T184:V184"/>
    <mergeCell ref="Y184:AD184"/>
    <mergeCell ref="AF184:AL184"/>
    <mergeCell ref="A189:C189"/>
    <mergeCell ref="M189:P189"/>
    <mergeCell ref="Q189:R189"/>
    <mergeCell ref="T189:V189"/>
    <mergeCell ref="Y189:AD189"/>
    <mergeCell ref="AF189:AL189"/>
    <mergeCell ref="A188:C188"/>
    <mergeCell ref="M188:P188"/>
    <mergeCell ref="Q188:R188"/>
    <mergeCell ref="T188:V188"/>
    <mergeCell ref="Y188:AD188"/>
    <mergeCell ref="AF188:AL188"/>
    <mergeCell ref="A187:C187"/>
    <mergeCell ref="M187:P187"/>
    <mergeCell ref="Q187:R187"/>
    <mergeCell ref="T187:V187"/>
    <mergeCell ref="Y187:AD187"/>
    <mergeCell ref="AF187:AL187"/>
    <mergeCell ref="A192:C192"/>
    <mergeCell ref="M192:P192"/>
    <mergeCell ref="Q192:R192"/>
    <mergeCell ref="T192:V192"/>
    <mergeCell ref="Y192:AD192"/>
    <mergeCell ref="AF192:AL192"/>
    <mergeCell ref="A191:C191"/>
    <mergeCell ref="M191:P191"/>
    <mergeCell ref="Q191:R191"/>
    <mergeCell ref="T191:V191"/>
    <mergeCell ref="Y191:AD191"/>
    <mergeCell ref="AF191:AL191"/>
    <mergeCell ref="A190:C190"/>
    <mergeCell ref="M190:P190"/>
    <mergeCell ref="Q190:R190"/>
    <mergeCell ref="T190:V190"/>
    <mergeCell ref="Y190:AD190"/>
    <mergeCell ref="AF190:AL190"/>
    <mergeCell ref="A195:C195"/>
    <mergeCell ref="M195:P195"/>
    <mergeCell ref="Q195:R195"/>
    <mergeCell ref="T195:V195"/>
    <mergeCell ref="Y195:AD195"/>
    <mergeCell ref="AF195:AL195"/>
    <mergeCell ref="A194:C194"/>
    <mergeCell ref="M194:P194"/>
    <mergeCell ref="Q194:R194"/>
    <mergeCell ref="T194:V194"/>
    <mergeCell ref="Y194:AD194"/>
    <mergeCell ref="AF194:AL194"/>
    <mergeCell ref="A193:C193"/>
    <mergeCell ref="M193:P193"/>
    <mergeCell ref="Q193:R193"/>
    <mergeCell ref="T193:V193"/>
    <mergeCell ref="Y193:AD193"/>
    <mergeCell ref="AF193:AL193"/>
    <mergeCell ref="A198:C198"/>
    <mergeCell ref="M198:P198"/>
    <mergeCell ref="Q198:R198"/>
    <mergeCell ref="T198:V198"/>
    <mergeCell ref="Y198:AD198"/>
    <mergeCell ref="AF198:AL198"/>
    <mergeCell ref="A197:C197"/>
    <mergeCell ref="M197:P197"/>
    <mergeCell ref="Q197:R197"/>
    <mergeCell ref="T197:V197"/>
    <mergeCell ref="Y197:AD197"/>
    <mergeCell ref="AF197:AL197"/>
    <mergeCell ref="A196:C196"/>
    <mergeCell ref="M196:P196"/>
    <mergeCell ref="Q196:R196"/>
    <mergeCell ref="T196:V196"/>
    <mergeCell ref="Y196:AD196"/>
    <mergeCell ref="AF196:AL196"/>
    <mergeCell ref="A201:C201"/>
    <mergeCell ref="M201:P201"/>
    <mergeCell ref="Q201:R201"/>
    <mergeCell ref="T201:V201"/>
    <mergeCell ref="Y201:AD201"/>
    <mergeCell ref="AF201:AL201"/>
    <mergeCell ref="A200:C200"/>
    <mergeCell ref="M200:P200"/>
    <mergeCell ref="Q200:R200"/>
    <mergeCell ref="T200:V200"/>
    <mergeCell ref="Y200:AD200"/>
    <mergeCell ref="AF200:AL200"/>
    <mergeCell ref="A199:C199"/>
    <mergeCell ref="M199:P199"/>
    <mergeCell ref="Q199:R199"/>
    <mergeCell ref="T199:V199"/>
    <mergeCell ref="Y199:AD199"/>
    <mergeCell ref="AF199:AL199"/>
    <mergeCell ref="A204:C204"/>
    <mergeCell ref="M204:P204"/>
    <mergeCell ref="Q204:R204"/>
    <mergeCell ref="T204:V204"/>
    <mergeCell ref="Y204:AD204"/>
    <mergeCell ref="AF204:AL204"/>
    <mergeCell ref="A203:C203"/>
    <mergeCell ref="M203:P203"/>
    <mergeCell ref="Q203:R203"/>
    <mergeCell ref="T203:V203"/>
    <mergeCell ref="Y203:AD203"/>
    <mergeCell ref="AF203:AL203"/>
    <mergeCell ref="A202:C202"/>
    <mergeCell ref="M202:P202"/>
    <mergeCell ref="Q202:R202"/>
    <mergeCell ref="T202:V202"/>
    <mergeCell ref="Y202:AD202"/>
    <mergeCell ref="AF202:AL202"/>
    <mergeCell ref="A207:C207"/>
    <mergeCell ref="I207:P207"/>
    <mergeCell ref="Q207:R207"/>
    <mergeCell ref="T207:V207"/>
    <mergeCell ref="Y207:AD207"/>
    <mergeCell ref="AF207:AL207"/>
    <mergeCell ref="A206:C206"/>
    <mergeCell ref="H206:P206"/>
    <mergeCell ref="Q206:R206"/>
    <mergeCell ref="T206:V206"/>
    <mergeCell ref="Y206:AD206"/>
    <mergeCell ref="AF206:AL206"/>
    <mergeCell ref="A205:C205"/>
    <mergeCell ref="M205:P205"/>
    <mergeCell ref="Q205:R205"/>
    <mergeCell ref="T205:V205"/>
    <mergeCell ref="Y205:AD205"/>
    <mergeCell ref="AF205:AL205"/>
    <mergeCell ref="A210:C210"/>
    <mergeCell ref="M210:P210"/>
    <mergeCell ref="Q210:R210"/>
    <mergeCell ref="T210:V210"/>
    <mergeCell ref="Y210:AD210"/>
    <mergeCell ref="AF210:AL210"/>
    <mergeCell ref="A209:C209"/>
    <mergeCell ref="M209:P209"/>
    <mergeCell ref="Q209:R209"/>
    <mergeCell ref="T209:V209"/>
    <mergeCell ref="Y209:AD209"/>
    <mergeCell ref="AF209:AL209"/>
    <mergeCell ref="A208:C208"/>
    <mergeCell ref="J208:P208"/>
    <mergeCell ref="Q208:R208"/>
    <mergeCell ref="T208:V208"/>
    <mergeCell ref="Y208:AD208"/>
    <mergeCell ref="AF208:AL208"/>
    <mergeCell ref="A213:C213"/>
    <mergeCell ref="M213:P213"/>
    <mergeCell ref="Q213:R213"/>
    <mergeCell ref="T213:V213"/>
    <mergeCell ref="Y213:AD213"/>
    <mergeCell ref="AF213:AL213"/>
    <mergeCell ref="A212:C212"/>
    <mergeCell ref="M212:P212"/>
    <mergeCell ref="Q212:R212"/>
    <mergeCell ref="T212:V212"/>
    <mergeCell ref="Y212:AD212"/>
    <mergeCell ref="AF212:AL212"/>
    <mergeCell ref="A211:C211"/>
    <mergeCell ref="J211:P211"/>
    <mergeCell ref="Q211:R211"/>
    <mergeCell ref="T211:V211"/>
    <mergeCell ref="Y211:AD211"/>
    <mergeCell ref="AF211:AL211"/>
    <mergeCell ref="A216:C216"/>
    <mergeCell ref="M216:P216"/>
    <mergeCell ref="Q216:R216"/>
    <mergeCell ref="T216:V216"/>
    <mergeCell ref="Y216:AD216"/>
    <mergeCell ref="AF216:AL216"/>
    <mergeCell ref="A215:C215"/>
    <mergeCell ref="M215:P215"/>
    <mergeCell ref="Q215:R215"/>
    <mergeCell ref="T215:V215"/>
    <mergeCell ref="Y215:AD215"/>
    <mergeCell ref="AF215:AL215"/>
    <mergeCell ref="A214:C214"/>
    <mergeCell ref="M214:P214"/>
    <mergeCell ref="Q214:R214"/>
    <mergeCell ref="T214:V214"/>
    <mergeCell ref="Y214:AD214"/>
    <mergeCell ref="AF214:AL214"/>
    <mergeCell ref="A219:C219"/>
    <mergeCell ref="M219:P219"/>
    <mergeCell ref="Q219:R219"/>
    <mergeCell ref="T219:V219"/>
    <mergeCell ref="Y219:AD219"/>
    <mergeCell ref="AF219:AL219"/>
    <mergeCell ref="A218:C218"/>
    <mergeCell ref="M218:P218"/>
    <mergeCell ref="Q218:R218"/>
    <mergeCell ref="T218:V218"/>
    <mergeCell ref="Y218:AD218"/>
    <mergeCell ref="AF218:AL218"/>
    <mergeCell ref="A217:C217"/>
    <mergeCell ref="J217:P217"/>
    <mergeCell ref="Q217:R217"/>
    <mergeCell ref="T217:V217"/>
    <mergeCell ref="Y217:AD217"/>
    <mergeCell ref="AF217:AL217"/>
    <mergeCell ref="A222:C222"/>
    <mergeCell ref="M222:P222"/>
    <mergeCell ref="Q222:R222"/>
    <mergeCell ref="T222:V222"/>
    <mergeCell ref="Y222:AD222"/>
    <mergeCell ref="AF222:AL222"/>
    <mergeCell ref="A221:C221"/>
    <mergeCell ref="M221:P221"/>
    <mergeCell ref="Q221:R221"/>
    <mergeCell ref="T221:V221"/>
    <mergeCell ref="Y221:AD221"/>
    <mergeCell ref="AF221:AL221"/>
    <mergeCell ref="A220:C220"/>
    <mergeCell ref="M220:P220"/>
    <mergeCell ref="Q220:R220"/>
    <mergeCell ref="T220:V220"/>
    <mergeCell ref="Y220:AD220"/>
    <mergeCell ref="AF220:AL220"/>
    <mergeCell ref="A225:C225"/>
    <mergeCell ref="M225:P225"/>
    <mergeCell ref="Q225:R225"/>
    <mergeCell ref="T225:V225"/>
    <mergeCell ref="Y225:AD225"/>
    <mergeCell ref="AF225:AL225"/>
    <mergeCell ref="A224:C224"/>
    <mergeCell ref="M224:P224"/>
    <mergeCell ref="Q224:R224"/>
    <mergeCell ref="T224:V224"/>
    <mergeCell ref="Y224:AD224"/>
    <mergeCell ref="AF224:AL224"/>
    <mergeCell ref="A223:C223"/>
    <mergeCell ref="M223:P223"/>
    <mergeCell ref="Q223:R223"/>
    <mergeCell ref="T223:V223"/>
    <mergeCell ref="Y223:AD223"/>
    <mergeCell ref="AF223:AL223"/>
    <mergeCell ref="A228:C228"/>
    <mergeCell ref="M228:P228"/>
    <mergeCell ref="Q228:R228"/>
    <mergeCell ref="T228:V228"/>
    <mergeCell ref="Y228:AD228"/>
    <mergeCell ref="AF228:AL228"/>
    <mergeCell ref="A227:C227"/>
    <mergeCell ref="M227:P227"/>
    <mergeCell ref="Q227:R227"/>
    <mergeCell ref="T227:V227"/>
    <mergeCell ref="Y227:AD227"/>
    <mergeCell ref="AF227:AL227"/>
    <mergeCell ref="A226:C226"/>
    <mergeCell ref="J226:P226"/>
    <mergeCell ref="Q226:R226"/>
    <mergeCell ref="T226:V226"/>
    <mergeCell ref="Y226:AD226"/>
    <mergeCell ref="AF226:AL226"/>
    <mergeCell ref="A231:C231"/>
    <mergeCell ref="J231:P231"/>
    <mergeCell ref="Q231:R231"/>
    <mergeCell ref="T231:V231"/>
    <mergeCell ref="Y231:AD231"/>
    <mergeCell ref="AF231:AL231"/>
    <mergeCell ref="A230:C230"/>
    <mergeCell ref="M230:P230"/>
    <mergeCell ref="Q230:R230"/>
    <mergeCell ref="T230:V230"/>
    <mergeCell ref="Y230:AD230"/>
    <mergeCell ref="AF230:AL230"/>
    <mergeCell ref="A229:C229"/>
    <mergeCell ref="J229:P229"/>
    <mergeCell ref="Q229:R229"/>
    <mergeCell ref="T229:V229"/>
    <mergeCell ref="Y229:AD229"/>
    <mergeCell ref="AF229:AL229"/>
    <mergeCell ref="A234:C234"/>
    <mergeCell ref="H234:P234"/>
    <mergeCell ref="Q234:R234"/>
    <mergeCell ref="T234:V234"/>
    <mergeCell ref="Y234:AD234"/>
    <mergeCell ref="AF234:AL234"/>
    <mergeCell ref="A233:C233"/>
    <mergeCell ref="M233:P233"/>
    <mergeCell ref="Q233:R233"/>
    <mergeCell ref="T233:V233"/>
    <mergeCell ref="Y233:AD233"/>
    <mergeCell ref="AF233:AL233"/>
    <mergeCell ref="A232:C232"/>
    <mergeCell ref="M232:P232"/>
    <mergeCell ref="Q232:R232"/>
    <mergeCell ref="T232:V232"/>
    <mergeCell ref="Y232:AD232"/>
    <mergeCell ref="AF232:AL232"/>
    <mergeCell ref="A237:C237"/>
    <mergeCell ref="M237:P237"/>
    <mergeCell ref="Q237:R237"/>
    <mergeCell ref="T237:V237"/>
    <mergeCell ref="Y237:AD237"/>
    <mergeCell ref="AF237:AL237"/>
    <mergeCell ref="A236:C236"/>
    <mergeCell ref="J236:P236"/>
    <mergeCell ref="Q236:R236"/>
    <mergeCell ref="T236:V236"/>
    <mergeCell ref="Y236:AD236"/>
    <mergeCell ref="AF236:AL236"/>
    <mergeCell ref="A235:C235"/>
    <mergeCell ref="I235:P235"/>
    <mergeCell ref="Q235:R235"/>
    <mergeCell ref="T235:V235"/>
    <mergeCell ref="Y235:AD235"/>
    <mergeCell ref="AF235:AL235"/>
    <mergeCell ref="A240:C240"/>
    <mergeCell ref="J240:P240"/>
    <mergeCell ref="Q240:R240"/>
    <mergeCell ref="T240:V240"/>
    <mergeCell ref="Y240:AD240"/>
    <mergeCell ref="AF240:AL240"/>
    <mergeCell ref="A239:C239"/>
    <mergeCell ref="M239:P239"/>
    <mergeCell ref="Q239:R239"/>
    <mergeCell ref="T239:V239"/>
    <mergeCell ref="Y239:AD239"/>
    <mergeCell ref="AF239:AL239"/>
    <mergeCell ref="A238:C238"/>
    <mergeCell ref="J238:P238"/>
    <mergeCell ref="Q238:R238"/>
    <mergeCell ref="T238:V238"/>
    <mergeCell ref="Y238:AD238"/>
    <mergeCell ref="AF238:AL238"/>
    <mergeCell ref="A243:C243"/>
    <mergeCell ref="J243:P243"/>
    <mergeCell ref="Q243:R243"/>
    <mergeCell ref="T243:V243"/>
    <mergeCell ref="Y243:AD243"/>
    <mergeCell ref="AF243:AL243"/>
    <mergeCell ref="A242:C242"/>
    <mergeCell ref="I242:P242"/>
    <mergeCell ref="Q242:R242"/>
    <mergeCell ref="T242:V242"/>
    <mergeCell ref="Y242:AD242"/>
    <mergeCell ref="AF242:AL242"/>
    <mergeCell ref="A241:C241"/>
    <mergeCell ref="M241:P241"/>
    <mergeCell ref="Q241:R241"/>
    <mergeCell ref="T241:V241"/>
    <mergeCell ref="Y241:AD241"/>
    <mergeCell ref="AF241:AL241"/>
    <mergeCell ref="A246:C246"/>
    <mergeCell ref="M246:P246"/>
    <mergeCell ref="Q246:R246"/>
    <mergeCell ref="T246:V246"/>
    <mergeCell ref="Y246:AD246"/>
    <mergeCell ref="AF246:AL246"/>
    <mergeCell ref="A245:C245"/>
    <mergeCell ref="M245:P245"/>
    <mergeCell ref="Q245:R245"/>
    <mergeCell ref="T245:V245"/>
    <mergeCell ref="Y245:AD245"/>
    <mergeCell ref="AF245:AL245"/>
    <mergeCell ref="A244:C244"/>
    <mergeCell ref="M244:P244"/>
    <mergeCell ref="Q244:R244"/>
    <mergeCell ref="T244:V244"/>
    <mergeCell ref="Y244:AD244"/>
    <mergeCell ref="AF244:AL244"/>
    <mergeCell ref="A249:C249"/>
    <mergeCell ref="M249:P249"/>
    <mergeCell ref="Q249:R249"/>
    <mergeCell ref="T249:V249"/>
    <mergeCell ref="Y249:AD249"/>
    <mergeCell ref="AF249:AL249"/>
    <mergeCell ref="A248:C248"/>
    <mergeCell ref="J248:P248"/>
    <mergeCell ref="Q248:R248"/>
    <mergeCell ref="T248:V248"/>
    <mergeCell ref="Y248:AD248"/>
    <mergeCell ref="AF248:AL248"/>
    <mergeCell ref="A247:C247"/>
    <mergeCell ref="M247:P247"/>
    <mergeCell ref="Q247:R247"/>
    <mergeCell ref="T247:V247"/>
    <mergeCell ref="Y247:AD247"/>
    <mergeCell ref="AF247:AL247"/>
    <mergeCell ref="A252:C252"/>
    <mergeCell ref="M252:P252"/>
    <mergeCell ref="Q252:R252"/>
    <mergeCell ref="T252:V252"/>
    <mergeCell ref="Y252:AD252"/>
    <mergeCell ref="AF252:AL252"/>
    <mergeCell ref="A251:C251"/>
    <mergeCell ref="J251:P251"/>
    <mergeCell ref="Q251:R251"/>
    <mergeCell ref="T251:V251"/>
    <mergeCell ref="Y251:AD251"/>
    <mergeCell ref="AF251:AL251"/>
    <mergeCell ref="A250:C250"/>
    <mergeCell ref="M250:P250"/>
    <mergeCell ref="Q250:R250"/>
    <mergeCell ref="T250:V250"/>
    <mergeCell ref="Y250:AD250"/>
    <mergeCell ref="AF250:AL250"/>
    <mergeCell ref="A255:C255"/>
    <mergeCell ref="M255:P255"/>
    <mergeCell ref="Q255:R255"/>
    <mergeCell ref="T255:V255"/>
    <mergeCell ref="Y255:AD255"/>
    <mergeCell ref="AF255:AL255"/>
    <mergeCell ref="A254:C254"/>
    <mergeCell ref="J254:P254"/>
    <mergeCell ref="Q254:R254"/>
    <mergeCell ref="T254:V254"/>
    <mergeCell ref="Y254:AD254"/>
    <mergeCell ref="AF254:AL254"/>
    <mergeCell ref="A253:C253"/>
    <mergeCell ref="I253:P253"/>
    <mergeCell ref="Q253:R253"/>
    <mergeCell ref="T253:V253"/>
    <mergeCell ref="Y253:AD253"/>
    <mergeCell ref="AF253:AL253"/>
    <mergeCell ref="A258:C258"/>
    <mergeCell ref="M258:P258"/>
    <mergeCell ref="Q258:R258"/>
    <mergeCell ref="T258:V258"/>
    <mergeCell ref="Y258:AD258"/>
    <mergeCell ref="AF258:AL258"/>
    <mergeCell ref="A257:C257"/>
    <mergeCell ref="J257:P257"/>
    <mergeCell ref="Q257:R257"/>
    <mergeCell ref="T257:V257"/>
    <mergeCell ref="Y257:AD257"/>
    <mergeCell ref="AF257:AL257"/>
    <mergeCell ref="A256:C256"/>
    <mergeCell ref="M256:P256"/>
    <mergeCell ref="Q256:R256"/>
    <mergeCell ref="T256:V256"/>
    <mergeCell ref="Y256:AD256"/>
    <mergeCell ref="AF256:AL256"/>
    <mergeCell ref="A261:C261"/>
    <mergeCell ref="J261:P261"/>
    <mergeCell ref="Q261:R261"/>
    <mergeCell ref="T261:V261"/>
    <mergeCell ref="Y261:AD261"/>
    <mergeCell ref="AF261:AL261"/>
    <mergeCell ref="A260:C260"/>
    <mergeCell ref="M260:P260"/>
    <mergeCell ref="Q260:R260"/>
    <mergeCell ref="T260:V260"/>
    <mergeCell ref="Y260:AD260"/>
    <mergeCell ref="AF260:AL260"/>
    <mergeCell ref="A259:C259"/>
    <mergeCell ref="J259:P259"/>
    <mergeCell ref="Q259:R259"/>
    <mergeCell ref="T259:V259"/>
    <mergeCell ref="Y259:AD259"/>
    <mergeCell ref="AF259:AL259"/>
    <mergeCell ref="A264:C264"/>
    <mergeCell ref="M264:P264"/>
    <mergeCell ref="Q264:R264"/>
    <mergeCell ref="T264:V264"/>
    <mergeCell ref="Y264:AD264"/>
    <mergeCell ref="AF264:AL264"/>
    <mergeCell ref="A263:C263"/>
    <mergeCell ref="J263:P263"/>
    <mergeCell ref="Q263:R263"/>
    <mergeCell ref="T263:V263"/>
    <mergeCell ref="Y263:AD263"/>
    <mergeCell ref="AF263:AL263"/>
    <mergeCell ref="A262:C262"/>
    <mergeCell ref="M262:P262"/>
    <mergeCell ref="Q262:R262"/>
    <mergeCell ref="T262:V262"/>
    <mergeCell ref="Y262:AD262"/>
    <mergeCell ref="AF262:AL262"/>
    <mergeCell ref="A267:C267"/>
    <mergeCell ref="M267:P267"/>
    <mergeCell ref="Q267:R267"/>
    <mergeCell ref="T267:V267"/>
    <mergeCell ref="Y267:AD267"/>
    <mergeCell ref="AF267:AL267"/>
    <mergeCell ref="A266:C266"/>
    <mergeCell ref="I266:P266"/>
    <mergeCell ref="Q266:R266"/>
    <mergeCell ref="T266:V266"/>
    <mergeCell ref="Y266:AD266"/>
    <mergeCell ref="AF266:AL266"/>
    <mergeCell ref="A265:C265"/>
    <mergeCell ref="H265:P265"/>
    <mergeCell ref="Q265:R265"/>
    <mergeCell ref="T265:V265"/>
    <mergeCell ref="Y265:AD265"/>
    <mergeCell ref="AF265:AL265"/>
    <mergeCell ref="A270:C270"/>
    <mergeCell ref="M270:P270"/>
    <mergeCell ref="Q270:R270"/>
    <mergeCell ref="T270:V270"/>
    <mergeCell ref="Y270:AD270"/>
    <mergeCell ref="AF270:AL270"/>
    <mergeCell ref="A269:C269"/>
    <mergeCell ref="I269:P269"/>
    <mergeCell ref="Q269:R269"/>
    <mergeCell ref="T269:V269"/>
    <mergeCell ref="Y269:AD269"/>
    <mergeCell ref="AF269:AL269"/>
    <mergeCell ref="A268:C268"/>
    <mergeCell ref="H268:P268"/>
    <mergeCell ref="Q268:R268"/>
    <mergeCell ref="T268:V268"/>
    <mergeCell ref="Y268:AD268"/>
    <mergeCell ref="AF268:AL268"/>
    <mergeCell ref="A273:C273"/>
    <mergeCell ref="M273:P273"/>
    <mergeCell ref="Q273:R273"/>
    <mergeCell ref="T273:V273"/>
    <mergeCell ref="Y273:AD273"/>
    <mergeCell ref="AF273:AL273"/>
    <mergeCell ref="A272:C272"/>
    <mergeCell ref="I272:P272"/>
    <mergeCell ref="Q272:R272"/>
    <mergeCell ref="T272:V272"/>
    <mergeCell ref="Y272:AD272"/>
    <mergeCell ref="AF272:AL272"/>
    <mergeCell ref="A271:C271"/>
    <mergeCell ref="M271:P271"/>
    <mergeCell ref="Q271:R271"/>
    <mergeCell ref="T271:V271"/>
    <mergeCell ref="Y271:AD271"/>
    <mergeCell ref="AF271:AL271"/>
    <mergeCell ref="A276:C276"/>
    <mergeCell ref="M276:P276"/>
    <mergeCell ref="Q276:R276"/>
    <mergeCell ref="T276:V276"/>
    <mergeCell ref="Y276:AD276"/>
    <mergeCell ref="AF276:AL276"/>
    <mergeCell ref="A275:C275"/>
    <mergeCell ref="I275:P275"/>
    <mergeCell ref="Q275:R275"/>
    <mergeCell ref="T275:V275"/>
    <mergeCell ref="Y275:AD275"/>
    <mergeCell ref="AF275:AL275"/>
    <mergeCell ref="A274:C274"/>
    <mergeCell ref="H274:P274"/>
    <mergeCell ref="Q274:R274"/>
    <mergeCell ref="T274:V274"/>
    <mergeCell ref="Y274:AD274"/>
    <mergeCell ref="AF274:AL274"/>
    <mergeCell ref="A279:C279"/>
    <mergeCell ref="I279:P279"/>
    <mergeCell ref="Q279:R279"/>
    <mergeCell ref="T279:V279"/>
    <mergeCell ref="Y279:AD279"/>
    <mergeCell ref="AF279:AL279"/>
    <mergeCell ref="A278:C278"/>
    <mergeCell ref="M278:P278"/>
    <mergeCell ref="Q278:R278"/>
    <mergeCell ref="T278:V278"/>
    <mergeCell ref="Y278:AD278"/>
    <mergeCell ref="AF278:AL278"/>
    <mergeCell ref="A277:C277"/>
    <mergeCell ref="M277:P277"/>
    <mergeCell ref="Q277:R277"/>
    <mergeCell ref="T277:V277"/>
    <mergeCell ref="Y277:AD277"/>
    <mergeCell ref="AF277:AL277"/>
    <mergeCell ref="A282:C282"/>
    <mergeCell ref="M282:P282"/>
    <mergeCell ref="Q282:R282"/>
    <mergeCell ref="T282:V282"/>
    <mergeCell ref="Y282:AD282"/>
    <mergeCell ref="AF282:AL282"/>
    <mergeCell ref="A281:C281"/>
    <mergeCell ref="I281:P281"/>
    <mergeCell ref="Q281:R281"/>
    <mergeCell ref="T281:V281"/>
    <mergeCell ref="Y281:AD281"/>
    <mergeCell ref="AF281:AL281"/>
    <mergeCell ref="A280:C280"/>
    <mergeCell ref="M280:P280"/>
    <mergeCell ref="Q280:R280"/>
    <mergeCell ref="T280:V280"/>
    <mergeCell ref="Y280:AD280"/>
    <mergeCell ref="AF280:AL280"/>
    <mergeCell ref="A285:C285"/>
    <mergeCell ref="H285:P285"/>
    <mergeCell ref="Q285:R285"/>
    <mergeCell ref="T285:V285"/>
    <mergeCell ref="Y285:AD285"/>
    <mergeCell ref="AF285:AL285"/>
    <mergeCell ref="A284:C284"/>
    <mergeCell ref="H284:P284"/>
    <mergeCell ref="Q284:R284"/>
    <mergeCell ref="T284:V284"/>
    <mergeCell ref="Y284:AD284"/>
    <mergeCell ref="AF284:AL284"/>
    <mergeCell ref="A283:C283"/>
    <mergeCell ref="M283:P283"/>
    <mergeCell ref="Q283:R283"/>
    <mergeCell ref="T283:V283"/>
    <mergeCell ref="Y283:AD283"/>
    <mergeCell ref="AF283:AL283"/>
    <mergeCell ref="A288:C288"/>
    <mergeCell ref="H288:P288"/>
    <mergeCell ref="Q288:R288"/>
    <mergeCell ref="T288:V288"/>
    <mergeCell ref="Y288:AD288"/>
    <mergeCell ref="AF288:AL288"/>
    <mergeCell ref="A287:C287"/>
    <mergeCell ref="M287:P287"/>
    <mergeCell ref="Q287:R287"/>
    <mergeCell ref="T287:V287"/>
    <mergeCell ref="Y287:AD287"/>
    <mergeCell ref="AF287:AL287"/>
    <mergeCell ref="A286:C286"/>
    <mergeCell ref="I286:P286"/>
    <mergeCell ref="Q286:R286"/>
    <mergeCell ref="T286:V286"/>
    <mergeCell ref="Y286:AD286"/>
    <mergeCell ref="AF286:AL286"/>
    <mergeCell ref="A291:C291"/>
    <mergeCell ref="I291:P291"/>
    <mergeCell ref="Q291:R291"/>
    <mergeCell ref="T291:V291"/>
    <mergeCell ref="Y291:AD291"/>
    <mergeCell ref="AF291:AL291"/>
    <mergeCell ref="A290:C290"/>
    <mergeCell ref="M290:P290"/>
    <mergeCell ref="Q290:R290"/>
    <mergeCell ref="T290:V290"/>
    <mergeCell ref="Y290:AD290"/>
    <mergeCell ref="AF290:AL290"/>
    <mergeCell ref="A289:C289"/>
    <mergeCell ref="I289:P289"/>
    <mergeCell ref="Q289:R289"/>
    <mergeCell ref="T289:V289"/>
    <mergeCell ref="Y289:AD289"/>
    <mergeCell ref="AF289:AL289"/>
    <mergeCell ref="A294:C294"/>
    <mergeCell ref="M294:P294"/>
    <mergeCell ref="Q294:R294"/>
    <mergeCell ref="T294:V294"/>
    <mergeCell ref="Y294:AD294"/>
    <mergeCell ref="AF294:AL294"/>
    <mergeCell ref="A293:C293"/>
    <mergeCell ref="M293:P293"/>
    <mergeCell ref="Q293:R293"/>
    <mergeCell ref="T293:V293"/>
    <mergeCell ref="Y293:AD293"/>
    <mergeCell ref="AF293:AL293"/>
    <mergeCell ref="A292:C292"/>
    <mergeCell ref="M292:P292"/>
    <mergeCell ref="Q292:R292"/>
    <mergeCell ref="T292:V292"/>
    <mergeCell ref="Y292:AD292"/>
    <mergeCell ref="AF292:AL292"/>
    <mergeCell ref="A297:C297"/>
    <mergeCell ref="M297:P297"/>
    <mergeCell ref="Q297:R297"/>
    <mergeCell ref="T297:V297"/>
    <mergeCell ref="Y297:AD297"/>
    <mergeCell ref="AF297:AL297"/>
    <mergeCell ref="A296:C296"/>
    <mergeCell ref="M296:P296"/>
    <mergeCell ref="Q296:R296"/>
    <mergeCell ref="T296:V296"/>
    <mergeCell ref="Y296:AD296"/>
    <mergeCell ref="AF296:AL296"/>
    <mergeCell ref="A295:C295"/>
    <mergeCell ref="M295:P295"/>
    <mergeCell ref="Q295:R295"/>
    <mergeCell ref="T295:V295"/>
    <mergeCell ref="Y295:AD295"/>
    <mergeCell ref="AF295:AL295"/>
    <mergeCell ref="A300:C300"/>
    <mergeCell ref="I300:P300"/>
    <mergeCell ref="Q300:R300"/>
    <mergeCell ref="T300:V300"/>
    <mergeCell ref="Y300:AD300"/>
    <mergeCell ref="AF300:AL300"/>
    <mergeCell ref="A299:C299"/>
    <mergeCell ref="H299:P299"/>
    <mergeCell ref="Q299:R299"/>
    <mergeCell ref="T299:V299"/>
    <mergeCell ref="Y299:AD299"/>
    <mergeCell ref="AF299:AL299"/>
    <mergeCell ref="A298:C298"/>
    <mergeCell ref="M298:P298"/>
    <mergeCell ref="Q298:R298"/>
    <mergeCell ref="T298:V298"/>
    <mergeCell ref="Y298:AD298"/>
    <mergeCell ref="AF298:AL298"/>
    <mergeCell ref="A303:C303"/>
    <mergeCell ref="M303:P303"/>
    <mergeCell ref="Q303:R303"/>
    <mergeCell ref="T303:V303"/>
    <mergeCell ref="Y303:AD303"/>
    <mergeCell ref="AF303:AL303"/>
    <mergeCell ref="A302:C302"/>
    <mergeCell ref="M302:P302"/>
    <mergeCell ref="Q302:R302"/>
    <mergeCell ref="T302:V302"/>
    <mergeCell ref="Y302:AD302"/>
    <mergeCell ref="AF302:AL302"/>
    <mergeCell ref="A301:C301"/>
    <mergeCell ref="M301:P301"/>
    <mergeCell ref="Q301:R301"/>
    <mergeCell ref="T301:V301"/>
    <mergeCell ref="Y301:AD301"/>
    <mergeCell ref="AF301:AL301"/>
    <mergeCell ref="A306:C306"/>
    <mergeCell ref="H306:P306"/>
    <mergeCell ref="Q306:R306"/>
    <mergeCell ref="T306:V306"/>
    <mergeCell ref="Y306:AD306"/>
    <mergeCell ref="AF306:AL306"/>
    <mergeCell ref="A305:C305"/>
    <mergeCell ref="M305:P305"/>
    <mergeCell ref="Q305:R305"/>
    <mergeCell ref="T305:V305"/>
    <mergeCell ref="Y305:AD305"/>
    <mergeCell ref="AF305:AL305"/>
    <mergeCell ref="A304:C304"/>
    <mergeCell ref="M304:P304"/>
    <mergeCell ref="Q304:R304"/>
    <mergeCell ref="T304:V304"/>
    <mergeCell ref="Y304:AD304"/>
    <mergeCell ref="AF304:AL304"/>
    <mergeCell ref="A309:C309"/>
    <mergeCell ref="I309:P309"/>
    <mergeCell ref="Q309:R309"/>
    <mergeCell ref="T309:V309"/>
    <mergeCell ref="Y309:AD309"/>
    <mergeCell ref="AF309:AL309"/>
    <mergeCell ref="A308:C308"/>
    <mergeCell ref="H308:P308"/>
    <mergeCell ref="Q308:R308"/>
    <mergeCell ref="T308:V308"/>
    <mergeCell ref="Y308:AD308"/>
    <mergeCell ref="AF308:AL308"/>
    <mergeCell ref="A307:C307"/>
    <mergeCell ref="H307:P307"/>
    <mergeCell ref="Q307:R307"/>
    <mergeCell ref="T307:V307"/>
    <mergeCell ref="Y307:AD307"/>
    <mergeCell ref="AF307:AL307"/>
    <mergeCell ref="A312:C312"/>
    <mergeCell ref="L312:P312"/>
    <mergeCell ref="Q312:R312"/>
    <mergeCell ref="T312:V312"/>
    <mergeCell ref="Y312:AD312"/>
    <mergeCell ref="AF312:AL312"/>
    <mergeCell ref="A311:C311"/>
    <mergeCell ref="K311:P311"/>
    <mergeCell ref="Q311:R311"/>
    <mergeCell ref="T311:V311"/>
    <mergeCell ref="Y311:AD311"/>
    <mergeCell ref="AF311:AL311"/>
    <mergeCell ref="A310:C310"/>
    <mergeCell ref="J310:P310"/>
    <mergeCell ref="Q310:R310"/>
    <mergeCell ref="T310:V310"/>
    <mergeCell ref="Y310:AD310"/>
    <mergeCell ref="AF310:AL310"/>
    <mergeCell ref="A315:C315"/>
    <mergeCell ref="M315:P315"/>
    <mergeCell ref="Q315:R315"/>
    <mergeCell ref="T315:V315"/>
    <mergeCell ref="Y315:AD315"/>
    <mergeCell ref="AF315:AL315"/>
    <mergeCell ref="A314:C314"/>
    <mergeCell ref="M314:P314"/>
    <mergeCell ref="Q314:R314"/>
    <mergeCell ref="T314:V314"/>
    <mergeCell ref="Y314:AD314"/>
    <mergeCell ref="AF314:AL314"/>
    <mergeCell ref="A313:C313"/>
    <mergeCell ref="M313:P313"/>
    <mergeCell ref="Q313:R313"/>
    <mergeCell ref="T313:V313"/>
    <mergeCell ref="Y313:AD313"/>
    <mergeCell ref="AF313:AL313"/>
    <mergeCell ref="A318:C318"/>
    <mergeCell ref="L318:P318"/>
    <mergeCell ref="Q318:R318"/>
    <mergeCell ref="T318:V318"/>
    <mergeCell ref="Y318:AD318"/>
    <mergeCell ref="AF318:AL318"/>
    <mergeCell ref="A317:C317"/>
    <mergeCell ref="M317:P317"/>
    <mergeCell ref="Q317:R317"/>
    <mergeCell ref="T317:V317"/>
    <mergeCell ref="Y317:AD317"/>
    <mergeCell ref="AF317:AL317"/>
    <mergeCell ref="A316:C316"/>
    <mergeCell ref="M316:P316"/>
    <mergeCell ref="Q316:R316"/>
    <mergeCell ref="T316:V316"/>
    <mergeCell ref="Y316:AD316"/>
    <mergeCell ref="AF316:AL316"/>
    <mergeCell ref="A321:C321"/>
    <mergeCell ref="M321:P321"/>
    <mergeCell ref="Q321:R321"/>
    <mergeCell ref="T321:V321"/>
    <mergeCell ref="Y321:AD321"/>
    <mergeCell ref="AF321:AL321"/>
    <mergeCell ref="A320:C320"/>
    <mergeCell ref="M320:P320"/>
    <mergeCell ref="Q320:R320"/>
    <mergeCell ref="T320:V320"/>
    <mergeCell ref="Y320:AD320"/>
    <mergeCell ref="AF320:AL320"/>
    <mergeCell ref="A319:C319"/>
    <mergeCell ref="M319:P319"/>
    <mergeCell ref="Q319:R319"/>
    <mergeCell ref="T319:V319"/>
    <mergeCell ref="Y319:AD319"/>
    <mergeCell ref="AF319:AL319"/>
    <mergeCell ref="A324:C324"/>
    <mergeCell ref="L324:P324"/>
    <mergeCell ref="Q324:R324"/>
    <mergeCell ref="T324:V324"/>
    <mergeCell ref="Y324:AD324"/>
    <mergeCell ref="AF324:AL324"/>
    <mergeCell ref="A323:C323"/>
    <mergeCell ref="M323:P323"/>
    <mergeCell ref="Q323:R323"/>
    <mergeCell ref="T323:V323"/>
    <mergeCell ref="Y323:AD323"/>
    <mergeCell ref="AF323:AL323"/>
    <mergeCell ref="A322:C322"/>
    <mergeCell ref="M322:P322"/>
    <mergeCell ref="Q322:R322"/>
    <mergeCell ref="T322:V322"/>
    <mergeCell ref="Y322:AD322"/>
    <mergeCell ref="AF322:AL322"/>
    <mergeCell ref="A327:C327"/>
    <mergeCell ref="M327:P327"/>
    <mergeCell ref="Q327:R327"/>
    <mergeCell ref="T327:V327"/>
    <mergeCell ref="Y327:AD327"/>
    <mergeCell ref="AF327:AL327"/>
    <mergeCell ref="A326:C326"/>
    <mergeCell ref="M326:P326"/>
    <mergeCell ref="Q326:R326"/>
    <mergeCell ref="T326:V326"/>
    <mergeCell ref="Y326:AD326"/>
    <mergeCell ref="AF326:AL326"/>
    <mergeCell ref="A325:C325"/>
    <mergeCell ref="M325:P325"/>
    <mergeCell ref="Q325:R325"/>
    <mergeCell ref="T325:V325"/>
    <mergeCell ref="Y325:AD325"/>
    <mergeCell ref="AF325:AL325"/>
    <mergeCell ref="A330:C330"/>
    <mergeCell ref="M330:P330"/>
    <mergeCell ref="Q330:R330"/>
    <mergeCell ref="T330:V330"/>
    <mergeCell ref="Y330:AD330"/>
    <mergeCell ref="AF330:AL330"/>
    <mergeCell ref="A329:C329"/>
    <mergeCell ref="M329:P329"/>
    <mergeCell ref="Q329:R329"/>
    <mergeCell ref="T329:V329"/>
    <mergeCell ref="Y329:AD329"/>
    <mergeCell ref="AF329:AL329"/>
    <mergeCell ref="A328:C328"/>
    <mergeCell ref="M328:P328"/>
    <mergeCell ref="Q328:R328"/>
    <mergeCell ref="T328:V328"/>
    <mergeCell ref="Y328:AD328"/>
    <mergeCell ref="AF328:AL328"/>
    <mergeCell ref="A333:C333"/>
    <mergeCell ref="L333:P333"/>
    <mergeCell ref="Q333:R333"/>
    <mergeCell ref="T333:V333"/>
    <mergeCell ref="Y333:AD333"/>
    <mergeCell ref="AF333:AL333"/>
    <mergeCell ref="A332:C332"/>
    <mergeCell ref="M332:P332"/>
    <mergeCell ref="Q332:R332"/>
    <mergeCell ref="T332:V332"/>
    <mergeCell ref="Y332:AD332"/>
    <mergeCell ref="AF332:AL332"/>
    <mergeCell ref="A331:C331"/>
    <mergeCell ref="L331:P331"/>
    <mergeCell ref="Q331:R331"/>
    <mergeCell ref="T331:V331"/>
    <mergeCell ref="Y331:AD331"/>
    <mergeCell ref="AF331:AL331"/>
    <mergeCell ref="A336:C336"/>
    <mergeCell ref="M336:P336"/>
    <mergeCell ref="Q336:R336"/>
    <mergeCell ref="T336:V336"/>
    <mergeCell ref="Y336:AD336"/>
    <mergeCell ref="AF336:AL336"/>
    <mergeCell ref="A335:C335"/>
    <mergeCell ref="M335:P335"/>
    <mergeCell ref="Q335:R335"/>
    <mergeCell ref="T335:V335"/>
    <mergeCell ref="Y335:AD335"/>
    <mergeCell ref="AF335:AL335"/>
    <mergeCell ref="A334:C334"/>
    <mergeCell ref="M334:P334"/>
    <mergeCell ref="Q334:R334"/>
    <mergeCell ref="T334:V334"/>
    <mergeCell ref="Y334:AD334"/>
    <mergeCell ref="AF334:AL334"/>
    <mergeCell ref="A339:C339"/>
    <mergeCell ref="K339:P339"/>
    <mergeCell ref="Q339:R339"/>
    <mergeCell ref="T339:V339"/>
    <mergeCell ref="Y339:AD339"/>
    <mergeCell ref="AF339:AL339"/>
    <mergeCell ref="A338:C338"/>
    <mergeCell ref="M338:P338"/>
    <mergeCell ref="Q338:R338"/>
    <mergeCell ref="T338:V338"/>
    <mergeCell ref="Y338:AD338"/>
    <mergeCell ref="AF338:AL338"/>
    <mergeCell ref="A337:C337"/>
    <mergeCell ref="M337:P337"/>
    <mergeCell ref="Q337:R337"/>
    <mergeCell ref="T337:V337"/>
    <mergeCell ref="Y337:AD337"/>
    <mergeCell ref="AF337:AL337"/>
    <mergeCell ref="A342:C342"/>
    <mergeCell ref="M342:P342"/>
    <mergeCell ref="Q342:R342"/>
    <mergeCell ref="T342:V342"/>
    <mergeCell ref="Y342:AD342"/>
    <mergeCell ref="AF342:AL342"/>
    <mergeCell ref="A341:C341"/>
    <mergeCell ref="M341:P341"/>
    <mergeCell ref="Q341:R341"/>
    <mergeCell ref="T341:V341"/>
    <mergeCell ref="Y341:AD341"/>
    <mergeCell ref="AF341:AL341"/>
    <mergeCell ref="A340:C340"/>
    <mergeCell ref="L340:P340"/>
    <mergeCell ref="Q340:R340"/>
    <mergeCell ref="T340:V340"/>
    <mergeCell ref="Y340:AD340"/>
    <mergeCell ref="AF340:AL340"/>
    <mergeCell ref="A345:C345"/>
    <mergeCell ref="M345:P345"/>
    <mergeCell ref="Q345:R345"/>
    <mergeCell ref="T345:V345"/>
    <mergeCell ref="Y345:AD345"/>
    <mergeCell ref="AF345:AL345"/>
    <mergeCell ref="A344:C344"/>
    <mergeCell ref="M344:P344"/>
    <mergeCell ref="Q344:R344"/>
    <mergeCell ref="T344:V344"/>
    <mergeCell ref="Y344:AD344"/>
    <mergeCell ref="AF344:AL344"/>
    <mergeCell ref="A343:C343"/>
    <mergeCell ref="M343:P343"/>
    <mergeCell ref="Q343:R343"/>
    <mergeCell ref="T343:V343"/>
    <mergeCell ref="Y343:AD343"/>
    <mergeCell ref="AF343:AL343"/>
    <mergeCell ref="A348:C348"/>
    <mergeCell ref="M348:P348"/>
    <mergeCell ref="Q348:R348"/>
    <mergeCell ref="T348:V348"/>
    <mergeCell ref="Y348:AD348"/>
    <mergeCell ref="AF348:AL348"/>
    <mergeCell ref="A347:C347"/>
    <mergeCell ref="M347:P347"/>
    <mergeCell ref="Q347:R347"/>
    <mergeCell ref="T347:V347"/>
    <mergeCell ref="Y347:AD347"/>
    <mergeCell ref="AF347:AL347"/>
    <mergeCell ref="A346:C346"/>
    <mergeCell ref="M346:P346"/>
    <mergeCell ref="Q346:R346"/>
    <mergeCell ref="T346:V346"/>
    <mergeCell ref="Y346:AD346"/>
    <mergeCell ref="AF346:AL346"/>
    <mergeCell ref="A351:C351"/>
    <mergeCell ref="M351:P351"/>
    <mergeCell ref="Q351:R351"/>
    <mergeCell ref="T351:V351"/>
    <mergeCell ref="Y351:AD351"/>
    <mergeCell ref="AF351:AL351"/>
    <mergeCell ref="A350:C350"/>
    <mergeCell ref="M350:P350"/>
    <mergeCell ref="Q350:R350"/>
    <mergeCell ref="T350:V350"/>
    <mergeCell ref="Y350:AD350"/>
    <mergeCell ref="AF350:AL350"/>
    <mergeCell ref="A349:C349"/>
    <mergeCell ref="L349:P349"/>
    <mergeCell ref="Q349:R349"/>
    <mergeCell ref="T349:V349"/>
    <mergeCell ref="Y349:AD349"/>
    <mergeCell ref="AF349:AL349"/>
    <mergeCell ref="A354:C354"/>
    <mergeCell ref="M354:P354"/>
    <mergeCell ref="Q354:R354"/>
    <mergeCell ref="T354:V354"/>
    <mergeCell ref="Y354:AD354"/>
    <mergeCell ref="AF354:AL354"/>
    <mergeCell ref="A353:C353"/>
    <mergeCell ref="M353:P353"/>
    <mergeCell ref="Q353:R353"/>
    <mergeCell ref="T353:V353"/>
    <mergeCell ref="Y353:AD353"/>
    <mergeCell ref="AF353:AL353"/>
    <mergeCell ref="A352:C352"/>
    <mergeCell ref="M352:P352"/>
    <mergeCell ref="Q352:R352"/>
    <mergeCell ref="T352:V352"/>
    <mergeCell ref="Y352:AD352"/>
    <mergeCell ref="AF352:AL352"/>
    <mergeCell ref="A357:C357"/>
    <mergeCell ref="M357:P357"/>
    <mergeCell ref="Q357:R357"/>
    <mergeCell ref="T357:V357"/>
    <mergeCell ref="Y357:AD357"/>
    <mergeCell ref="AF357:AL357"/>
    <mergeCell ref="A356:C356"/>
    <mergeCell ref="M356:P356"/>
    <mergeCell ref="Q356:R356"/>
    <mergeCell ref="T356:V356"/>
    <mergeCell ref="Y356:AD356"/>
    <mergeCell ref="AF356:AL356"/>
    <mergeCell ref="A355:C355"/>
    <mergeCell ref="M355:P355"/>
    <mergeCell ref="Q355:R355"/>
    <mergeCell ref="T355:V355"/>
    <mergeCell ref="Y355:AD355"/>
    <mergeCell ref="AF355:AL355"/>
    <mergeCell ref="A360:C360"/>
    <mergeCell ref="M360:P360"/>
    <mergeCell ref="Q360:R360"/>
    <mergeCell ref="T360:V360"/>
    <mergeCell ref="Y360:AD360"/>
    <mergeCell ref="AF360:AL360"/>
    <mergeCell ref="A359:C359"/>
    <mergeCell ref="M359:P359"/>
    <mergeCell ref="Q359:R359"/>
    <mergeCell ref="T359:V359"/>
    <mergeCell ref="Y359:AD359"/>
    <mergeCell ref="AF359:AL359"/>
    <mergeCell ref="A358:C358"/>
    <mergeCell ref="L358:P358"/>
    <mergeCell ref="Q358:R358"/>
    <mergeCell ref="T358:V358"/>
    <mergeCell ref="Y358:AD358"/>
    <mergeCell ref="AF358:AL358"/>
    <mergeCell ref="A363:C363"/>
    <mergeCell ref="M363:P363"/>
    <mergeCell ref="Q363:R363"/>
    <mergeCell ref="T363:V363"/>
    <mergeCell ref="Y363:AD363"/>
    <mergeCell ref="AF363:AL363"/>
    <mergeCell ref="A362:C362"/>
    <mergeCell ref="M362:P362"/>
    <mergeCell ref="Q362:R362"/>
    <mergeCell ref="T362:V362"/>
    <mergeCell ref="Y362:AD362"/>
    <mergeCell ref="AF362:AL362"/>
    <mergeCell ref="A361:C361"/>
    <mergeCell ref="M361:P361"/>
    <mergeCell ref="Q361:R361"/>
    <mergeCell ref="T361:V361"/>
    <mergeCell ref="Y361:AD361"/>
    <mergeCell ref="AF361:AL361"/>
    <mergeCell ref="A366:C366"/>
    <mergeCell ref="M366:P366"/>
    <mergeCell ref="Q366:R366"/>
    <mergeCell ref="T366:V366"/>
    <mergeCell ref="Y366:AD366"/>
    <mergeCell ref="AF366:AL366"/>
    <mergeCell ref="A365:C365"/>
    <mergeCell ref="M365:P365"/>
    <mergeCell ref="Q365:R365"/>
    <mergeCell ref="T365:V365"/>
    <mergeCell ref="Y365:AD365"/>
    <mergeCell ref="AF365:AL365"/>
    <mergeCell ref="A364:C364"/>
    <mergeCell ref="M364:P364"/>
    <mergeCell ref="Q364:R364"/>
    <mergeCell ref="T364:V364"/>
    <mergeCell ref="Y364:AD364"/>
    <mergeCell ref="AF364:AL364"/>
    <mergeCell ref="A369:C369"/>
    <mergeCell ref="M369:P369"/>
    <mergeCell ref="Q369:R369"/>
    <mergeCell ref="T369:V369"/>
    <mergeCell ref="Y369:AD369"/>
    <mergeCell ref="AF369:AL369"/>
    <mergeCell ref="A368:C368"/>
    <mergeCell ref="M368:P368"/>
    <mergeCell ref="Q368:R368"/>
    <mergeCell ref="T368:V368"/>
    <mergeCell ref="Y368:AD368"/>
    <mergeCell ref="AF368:AL368"/>
    <mergeCell ref="A367:C367"/>
    <mergeCell ref="L367:P367"/>
    <mergeCell ref="Q367:R367"/>
    <mergeCell ref="T367:V367"/>
    <mergeCell ref="Y367:AD367"/>
    <mergeCell ref="AF367:AL367"/>
    <mergeCell ref="A372:C372"/>
    <mergeCell ref="M372:P372"/>
    <mergeCell ref="Q372:R372"/>
    <mergeCell ref="T372:V372"/>
    <mergeCell ref="Y372:AD372"/>
    <mergeCell ref="AF372:AL372"/>
    <mergeCell ref="A371:C371"/>
    <mergeCell ref="M371:P371"/>
    <mergeCell ref="Q371:R371"/>
    <mergeCell ref="T371:V371"/>
    <mergeCell ref="Y371:AD371"/>
    <mergeCell ref="AF371:AL371"/>
    <mergeCell ref="A370:C370"/>
    <mergeCell ref="M370:P370"/>
    <mergeCell ref="Q370:R370"/>
    <mergeCell ref="T370:V370"/>
    <mergeCell ref="Y370:AD370"/>
    <mergeCell ref="AF370:AL370"/>
    <mergeCell ref="A375:C375"/>
    <mergeCell ref="M375:P375"/>
    <mergeCell ref="Q375:R375"/>
    <mergeCell ref="T375:V375"/>
    <mergeCell ref="Y375:AD375"/>
    <mergeCell ref="AF375:AL375"/>
    <mergeCell ref="A374:C374"/>
    <mergeCell ref="M374:P374"/>
    <mergeCell ref="Q374:R374"/>
    <mergeCell ref="T374:V374"/>
    <mergeCell ref="Y374:AD374"/>
    <mergeCell ref="AF374:AL374"/>
    <mergeCell ref="A373:C373"/>
    <mergeCell ref="M373:P373"/>
    <mergeCell ref="Q373:R373"/>
    <mergeCell ref="T373:V373"/>
    <mergeCell ref="Y373:AD373"/>
    <mergeCell ref="AF373:AL373"/>
    <mergeCell ref="A378:C378"/>
    <mergeCell ref="M378:P378"/>
    <mergeCell ref="Q378:R378"/>
    <mergeCell ref="T378:V378"/>
    <mergeCell ref="Y378:AD378"/>
    <mergeCell ref="AF378:AL378"/>
    <mergeCell ref="A377:C377"/>
    <mergeCell ref="L377:P377"/>
    <mergeCell ref="Q377:R377"/>
    <mergeCell ref="T377:V377"/>
    <mergeCell ref="Y377:AD377"/>
    <mergeCell ref="AF377:AL377"/>
    <mergeCell ref="A376:C376"/>
    <mergeCell ref="K376:P376"/>
    <mergeCell ref="Q376:R376"/>
    <mergeCell ref="T376:V376"/>
    <mergeCell ref="Y376:AD376"/>
    <mergeCell ref="AF376:AL376"/>
    <mergeCell ref="A381:C381"/>
    <mergeCell ref="M381:P381"/>
    <mergeCell ref="Q381:R381"/>
    <mergeCell ref="T381:V381"/>
    <mergeCell ref="Y381:AD381"/>
    <mergeCell ref="AF381:AL381"/>
    <mergeCell ref="A380:C380"/>
    <mergeCell ref="L380:P380"/>
    <mergeCell ref="Q380:R380"/>
    <mergeCell ref="T380:V380"/>
    <mergeCell ref="Y380:AD380"/>
    <mergeCell ref="AF380:AL380"/>
    <mergeCell ref="A379:C379"/>
    <mergeCell ref="M379:P379"/>
    <mergeCell ref="Q379:R379"/>
    <mergeCell ref="T379:V379"/>
    <mergeCell ref="Y379:AD379"/>
    <mergeCell ref="AF379:AL379"/>
    <mergeCell ref="A384:C384"/>
    <mergeCell ref="M384:P384"/>
    <mergeCell ref="Q384:R384"/>
    <mergeCell ref="T384:V384"/>
    <mergeCell ref="Y384:AD384"/>
    <mergeCell ref="AF384:AL384"/>
    <mergeCell ref="A383:C383"/>
    <mergeCell ref="L383:P383"/>
    <mergeCell ref="Q383:R383"/>
    <mergeCell ref="T383:V383"/>
    <mergeCell ref="Y383:AD383"/>
    <mergeCell ref="AF383:AL383"/>
    <mergeCell ref="A382:C382"/>
    <mergeCell ref="M382:P382"/>
    <mergeCell ref="Q382:R382"/>
    <mergeCell ref="T382:V382"/>
    <mergeCell ref="Y382:AD382"/>
    <mergeCell ref="AF382:AL382"/>
    <mergeCell ref="A387:C387"/>
    <mergeCell ref="K387:P387"/>
    <mergeCell ref="Q387:R387"/>
    <mergeCell ref="T387:V387"/>
    <mergeCell ref="Y387:AD387"/>
    <mergeCell ref="AF387:AL387"/>
    <mergeCell ref="A386:C386"/>
    <mergeCell ref="M386:P386"/>
    <mergeCell ref="Q386:R386"/>
    <mergeCell ref="T386:V386"/>
    <mergeCell ref="Y386:AD386"/>
    <mergeCell ref="AF386:AL386"/>
    <mergeCell ref="A385:C385"/>
    <mergeCell ref="L385:P385"/>
    <mergeCell ref="Q385:R385"/>
    <mergeCell ref="T385:V385"/>
    <mergeCell ref="Y385:AD385"/>
    <mergeCell ref="AF385:AL385"/>
    <mergeCell ref="A390:C390"/>
    <mergeCell ref="M390:P390"/>
    <mergeCell ref="Q390:R390"/>
    <mergeCell ref="T390:V390"/>
    <mergeCell ref="Y390:AD390"/>
    <mergeCell ref="AF390:AL390"/>
    <mergeCell ref="A389:C389"/>
    <mergeCell ref="M389:P389"/>
    <mergeCell ref="Q389:R389"/>
    <mergeCell ref="T389:V389"/>
    <mergeCell ref="Y389:AD389"/>
    <mergeCell ref="AF389:AL389"/>
    <mergeCell ref="A388:C388"/>
    <mergeCell ref="L388:P388"/>
    <mergeCell ref="Q388:R388"/>
    <mergeCell ref="T388:V388"/>
    <mergeCell ref="Y388:AD388"/>
    <mergeCell ref="AF388:AL388"/>
    <mergeCell ref="A393:C393"/>
    <mergeCell ref="M393:P393"/>
    <mergeCell ref="Q393:R393"/>
    <mergeCell ref="T393:V393"/>
    <mergeCell ref="Y393:AD393"/>
    <mergeCell ref="AF393:AL393"/>
    <mergeCell ref="A392:C392"/>
    <mergeCell ref="M392:P392"/>
    <mergeCell ref="Q392:R392"/>
    <mergeCell ref="T392:V392"/>
    <mergeCell ref="Y392:AD392"/>
    <mergeCell ref="AF392:AL392"/>
    <mergeCell ref="A391:C391"/>
    <mergeCell ref="L391:P391"/>
    <mergeCell ref="Q391:R391"/>
    <mergeCell ref="T391:V391"/>
    <mergeCell ref="Y391:AD391"/>
    <mergeCell ref="AF391:AL391"/>
    <mergeCell ref="A396:C396"/>
    <mergeCell ref="L396:P396"/>
    <mergeCell ref="Q396:R396"/>
    <mergeCell ref="T396:V396"/>
    <mergeCell ref="Y396:AD396"/>
    <mergeCell ref="AF396:AL396"/>
    <mergeCell ref="A395:C395"/>
    <mergeCell ref="M395:P395"/>
    <mergeCell ref="Q395:R395"/>
    <mergeCell ref="T395:V395"/>
    <mergeCell ref="Y395:AD395"/>
    <mergeCell ref="AF395:AL395"/>
    <mergeCell ref="A394:C394"/>
    <mergeCell ref="L394:P394"/>
    <mergeCell ref="Q394:R394"/>
    <mergeCell ref="T394:V394"/>
    <mergeCell ref="Y394:AD394"/>
    <mergeCell ref="AF394:AL394"/>
    <mergeCell ref="A399:C399"/>
    <mergeCell ref="J399:P399"/>
    <mergeCell ref="Q399:R399"/>
    <mergeCell ref="T399:V399"/>
    <mergeCell ref="Y399:AD399"/>
    <mergeCell ref="AF399:AL399"/>
    <mergeCell ref="A398:C398"/>
    <mergeCell ref="M398:P398"/>
    <mergeCell ref="Q398:R398"/>
    <mergeCell ref="T398:V398"/>
    <mergeCell ref="Y398:AD398"/>
    <mergeCell ref="AF398:AL398"/>
    <mergeCell ref="A397:C397"/>
    <mergeCell ref="M397:P397"/>
    <mergeCell ref="Q397:R397"/>
    <mergeCell ref="T397:V397"/>
    <mergeCell ref="Y397:AD397"/>
    <mergeCell ref="AF397:AL397"/>
    <mergeCell ref="A402:C402"/>
    <mergeCell ref="M402:P402"/>
    <mergeCell ref="Q402:R402"/>
    <mergeCell ref="T402:V402"/>
    <mergeCell ref="Y402:AD402"/>
    <mergeCell ref="AF402:AL402"/>
    <mergeCell ref="A401:C401"/>
    <mergeCell ref="L401:P401"/>
    <mergeCell ref="Q401:R401"/>
    <mergeCell ref="T401:V401"/>
    <mergeCell ref="Y401:AD401"/>
    <mergeCell ref="AF401:AL401"/>
    <mergeCell ref="A400:C400"/>
    <mergeCell ref="K400:P400"/>
    <mergeCell ref="Q400:R400"/>
    <mergeCell ref="T400:V400"/>
    <mergeCell ref="Y400:AD400"/>
    <mergeCell ref="AF400:AL400"/>
    <mergeCell ref="A405:C405"/>
    <mergeCell ref="M405:P405"/>
    <mergeCell ref="Q405:R405"/>
    <mergeCell ref="T405:V405"/>
    <mergeCell ref="Y405:AD405"/>
    <mergeCell ref="AF405:AL405"/>
    <mergeCell ref="A404:C404"/>
    <mergeCell ref="M404:P404"/>
    <mergeCell ref="Q404:R404"/>
    <mergeCell ref="T404:V404"/>
    <mergeCell ref="Y404:AD404"/>
    <mergeCell ref="AF404:AL404"/>
    <mergeCell ref="A403:C403"/>
    <mergeCell ref="M403:P403"/>
    <mergeCell ref="Q403:R403"/>
    <mergeCell ref="T403:V403"/>
    <mergeCell ref="Y403:AD403"/>
    <mergeCell ref="AF403:AL403"/>
    <mergeCell ref="A408:C408"/>
    <mergeCell ref="M408:P408"/>
    <mergeCell ref="Q408:R408"/>
    <mergeCell ref="T408:V408"/>
    <mergeCell ref="Y408:AD408"/>
    <mergeCell ref="AF408:AL408"/>
    <mergeCell ref="A407:C407"/>
    <mergeCell ref="M407:P407"/>
    <mergeCell ref="Q407:R407"/>
    <mergeCell ref="T407:V407"/>
    <mergeCell ref="Y407:AD407"/>
    <mergeCell ref="AF407:AL407"/>
    <mergeCell ref="A406:C406"/>
    <mergeCell ref="M406:P406"/>
    <mergeCell ref="Q406:R406"/>
    <mergeCell ref="T406:V406"/>
    <mergeCell ref="Y406:AD406"/>
    <mergeCell ref="AF406:AL406"/>
    <mergeCell ref="A411:C411"/>
    <mergeCell ref="M411:P411"/>
    <mergeCell ref="Q411:R411"/>
    <mergeCell ref="T411:V411"/>
    <mergeCell ref="Y411:AD411"/>
    <mergeCell ref="AF411:AL411"/>
    <mergeCell ref="A410:C410"/>
    <mergeCell ref="M410:P410"/>
    <mergeCell ref="Q410:R410"/>
    <mergeCell ref="T410:V410"/>
    <mergeCell ref="Y410:AD410"/>
    <mergeCell ref="AF410:AL410"/>
    <mergeCell ref="A409:C409"/>
    <mergeCell ref="M409:P409"/>
    <mergeCell ref="Q409:R409"/>
    <mergeCell ref="T409:V409"/>
    <mergeCell ref="Y409:AD409"/>
    <mergeCell ref="AF409:AL409"/>
    <mergeCell ref="A414:C414"/>
    <mergeCell ref="M414:P414"/>
    <mergeCell ref="Q414:R414"/>
    <mergeCell ref="T414:V414"/>
    <mergeCell ref="Y414:AD414"/>
    <mergeCell ref="AF414:AL414"/>
    <mergeCell ref="A413:C413"/>
    <mergeCell ref="M413:P413"/>
    <mergeCell ref="Q413:R413"/>
    <mergeCell ref="T413:V413"/>
    <mergeCell ref="Y413:AD413"/>
    <mergeCell ref="AF413:AL413"/>
    <mergeCell ref="A412:C412"/>
    <mergeCell ref="M412:P412"/>
    <mergeCell ref="Q412:R412"/>
    <mergeCell ref="T412:V412"/>
    <mergeCell ref="Y412:AD412"/>
    <mergeCell ref="AF412:AL412"/>
    <mergeCell ref="A417:C417"/>
    <mergeCell ref="M417:P417"/>
    <mergeCell ref="Q417:R417"/>
    <mergeCell ref="T417:V417"/>
    <mergeCell ref="Y417:AD417"/>
    <mergeCell ref="AF417:AL417"/>
    <mergeCell ref="A416:C416"/>
    <mergeCell ref="M416:P416"/>
    <mergeCell ref="Q416:R416"/>
    <mergeCell ref="T416:V416"/>
    <mergeCell ref="Y416:AD416"/>
    <mergeCell ref="AF416:AL416"/>
    <mergeCell ref="A415:C415"/>
    <mergeCell ref="L415:P415"/>
    <mergeCell ref="Q415:R415"/>
    <mergeCell ref="T415:V415"/>
    <mergeCell ref="Y415:AD415"/>
    <mergeCell ref="AF415:AL415"/>
    <mergeCell ref="A420:C420"/>
    <mergeCell ref="M420:P420"/>
    <mergeCell ref="Q420:R420"/>
    <mergeCell ref="T420:V420"/>
    <mergeCell ref="Y420:AD420"/>
    <mergeCell ref="AF420:AL420"/>
    <mergeCell ref="A419:C419"/>
    <mergeCell ref="M419:P419"/>
    <mergeCell ref="Q419:R419"/>
    <mergeCell ref="T419:V419"/>
    <mergeCell ref="Y419:AD419"/>
    <mergeCell ref="AF419:AL419"/>
    <mergeCell ref="A418:C418"/>
    <mergeCell ref="M418:P418"/>
    <mergeCell ref="Q418:R418"/>
    <mergeCell ref="T418:V418"/>
    <mergeCell ref="Y418:AD418"/>
    <mergeCell ref="AF418:AL418"/>
    <mergeCell ref="A423:C423"/>
    <mergeCell ref="M423:P423"/>
    <mergeCell ref="Q423:R423"/>
    <mergeCell ref="T423:V423"/>
    <mergeCell ref="Y423:AD423"/>
    <mergeCell ref="AF423:AL423"/>
    <mergeCell ref="A422:C422"/>
    <mergeCell ref="M422:P422"/>
    <mergeCell ref="Q422:R422"/>
    <mergeCell ref="T422:V422"/>
    <mergeCell ref="Y422:AD422"/>
    <mergeCell ref="AF422:AL422"/>
    <mergeCell ref="A421:C421"/>
    <mergeCell ref="M421:P421"/>
    <mergeCell ref="Q421:R421"/>
    <mergeCell ref="T421:V421"/>
    <mergeCell ref="Y421:AD421"/>
    <mergeCell ref="AF421:AL421"/>
    <mergeCell ref="A426:C426"/>
    <mergeCell ref="M426:P426"/>
    <mergeCell ref="Q426:R426"/>
    <mergeCell ref="T426:V426"/>
    <mergeCell ref="Y426:AD426"/>
    <mergeCell ref="AF426:AL426"/>
    <mergeCell ref="A425:C425"/>
    <mergeCell ref="L425:P425"/>
    <mergeCell ref="Q425:R425"/>
    <mergeCell ref="T425:V425"/>
    <mergeCell ref="Y425:AD425"/>
    <mergeCell ref="AF425:AL425"/>
    <mergeCell ref="A424:C424"/>
    <mergeCell ref="M424:P424"/>
    <mergeCell ref="Q424:R424"/>
    <mergeCell ref="T424:V424"/>
    <mergeCell ref="Y424:AD424"/>
    <mergeCell ref="AF424:AL424"/>
    <mergeCell ref="A429:C429"/>
    <mergeCell ref="L429:P429"/>
    <mergeCell ref="Q429:R429"/>
    <mergeCell ref="T429:V429"/>
    <mergeCell ref="Y429:AD429"/>
    <mergeCell ref="AF429:AL429"/>
    <mergeCell ref="A428:C428"/>
    <mergeCell ref="K428:P428"/>
    <mergeCell ref="Q428:R428"/>
    <mergeCell ref="T428:V428"/>
    <mergeCell ref="Y428:AD428"/>
    <mergeCell ref="AF428:AL428"/>
    <mergeCell ref="A427:C427"/>
    <mergeCell ref="M427:P427"/>
    <mergeCell ref="Q427:R427"/>
    <mergeCell ref="T427:V427"/>
    <mergeCell ref="Y427:AD427"/>
    <mergeCell ref="AF427:AL427"/>
    <mergeCell ref="A432:C432"/>
    <mergeCell ref="K432:P432"/>
    <mergeCell ref="Q432:R432"/>
    <mergeCell ref="T432:V432"/>
    <mergeCell ref="Y432:AD432"/>
    <mergeCell ref="AF432:AL432"/>
    <mergeCell ref="A431:C431"/>
    <mergeCell ref="J431:P431"/>
    <mergeCell ref="Q431:R431"/>
    <mergeCell ref="T431:V431"/>
    <mergeCell ref="Y431:AD431"/>
    <mergeCell ref="AF431:AL431"/>
    <mergeCell ref="A430:C430"/>
    <mergeCell ref="M430:P430"/>
    <mergeCell ref="Q430:R430"/>
    <mergeCell ref="T430:V430"/>
    <mergeCell ref="Y430:AD430"/>
    <mergeCell ref="AF430:AL430"/>
    <mergeCell ref="A435:C435"/>
    <mergeCell ref="M435:P435"/>
    <mergeCell ref="Q435:R435"/>
    <mergeCell ref="T435:V435"/>
    <mergeCell ref="Y435:AD435"/>
    <mergeCell ref="AF435:AL435"/>
    <mergeCell ref="A434:C434"/>
    <mergeCell ref="M434:P434"/>
    <mergeCell ref="Q434:R434"/>
    <mergeCell ref="T434:V434"/>
    <mergeCell ref="Y434:AD434"/>
    <mergeCell ref="AF434:AL434"/>
    <mergeCell ref="A433:C433"/>
    <mergeCell ref="L433:P433"/>
    <mergeCell ref="Q433:R433"/>
    <mergeCell ref="T433:V433"/>
    <mergeCell ref="Y433:AD433"/>
    <mergeCell ref="AF433:AL433"/>
    <mergeCell ref="A438:C438"/>
    <mergeCell ref="M438:P438"/>
    <mergeCell ref="Q438:R438"/>
    <mergeCell ref="T438:V438"/>
    <mergeCell ref="Y438:AD438"/>
    <mergeCell ref="AF438:AL438"/>
    <mergeCell ref="A437:C437"/>
    <mergeCell ref="M437:P437"/>
    <mergeCell ref="Q437:R437"/>
    <mergeCell ref="T437:V437"/>
    <mergeCell ref="Y437:AD437"/>
    <mergeCell ref="AF437:AL437"/>
    <mergeCell ref="A436:C436"/>
    <mergeCell ref="M436:P436"/>
    <mergeCell ref="Q436:R436"/>
    <mergeCell ref="T436:V436"/>
    <mergeCell ref="Y436:AD436"/>
    <mergeCell ref="AF436:AL436"/>
    <mergeCell ref="A441:C441"/>
    <mergeCell ref="J441:P441"/>
    <mergeCell ref="Q441:R441"/>
    <mergeCell ref="T441:V441"/>
    <mergeCell ref="Y441:AD441"/>
    <mergeCell ref="AF441:AL441"/>
    <mergeCell ref="A440:C440"/>
    <mergeCell ref="M440:P440"/>
    <mergeCell ref="Q440:R440"/>
    <mergeCell ref="T440:V440"/>
    <mergeCell ref="Y440:AD440"/>
    <mergeCell ref="AF440:AL440"/>
    <mergeCell ref="A439:C439"/>
    <mergeCell ref="M439:P439"/>
    <mergeCell ref="Q439:R439"/>
    <mergeCell ref="T439:V439"/>
    <mergeCell ref="Y439:AD439"/>
    <mergeCell ref="AF439:AL439"/>
    <mergeCell ref="A444:C444"/>
    <mergeCell ref="M444:P444"/>
    <mergeCell ref="Q444:R444"/>
    <mergeCell ref="T444:V444"/>
    <mergeCell ref="Y444:AD444"/>
    <mergeCell ref="AF444:AL444"/>
    <mergeCell ref="A443:C443"/>
    <mergeCell ref="L443:P443"/>
    <mergeCell ref="Q443:R443"/>
    <mergeCell ref="T443:V443"/>
    <mergeCell ref="Y443:AD443"/>
    <mergeCell ref="AF443:AL443"/>
    <mergeCell ref="A442:C442"/>
    <mergeCell ref="K442:P442"/>
    <mergeCell ref="Q442:R442"/>
    <mergeCell ref="T442:V442"/>
    <mergeCell ref="Y442:AD442"/>
    <mergeCell ref="AF442:AL442"/>
    <mergeCell ref="A447:C447"/>
    <mergeCell ref="M447:P447"/>
    <mergeCell ref="Q447:R447"/>
    <mergeCell ref="T447:V447"/>
    <mergeCell ref="Y447:AD447"/>
    <mergeCell ref="AF447:AL447"/>
    <mergeCell ref="A446:C446"/>
    <mergeCell ref="M446:P446"/>
    <mergeCell ref="Q446:R446"/>
    <mergeCell ref="T446:V446"/>
    <mergeCell ref="Y446:AD446"/>
    <mergeCell ref="AF446:AL446"/>
    <mergeCell ref="A445:C445"/>
    <mergeCell ref="M445:P445"/>
    <mergeCell ref="Q445:R445"/>
    <mergeCell ref="T445:V445"/>
    <mergeCell ref="Y445:AD445"/>
    <mergeCell ref="AF445:AL445"/>
    <mergeCell ref="A450:C450"/>
    <mergeCell ref="M450:P450"/>
    <mergeCell ref="Q450:R450"/>
    <mergeCell ref="T450:V450"/>
    <mergeCell ref="Y450:AD450"/>
    <mergeCell ref="AF450:AL450"/>
    <mergeCell ref="A449:C449"/>
    <mergeCell ref="M449:P449"/>
    <mergeCell ref="Q449:R449"/>
    <mergeCell ref="T449:V449"/>
    <mergeCell ref="Y449:AD449"/>
    <mergeCell ref="AF449:AL449"/>
    <mergeCell ref="A448:C448"/>
    <mergeCell ref="M448:P448"/>
    <mergeCell ref="Q448:R448"/>
    <mergeCell ref="T448:V448"/>
    <mergeCell ref="Y448:AD448"/>
    <mergeCell ref="AF448:AL448"/>
    <mergeCell ref="A453:C453"/>
    <mergeCell ref="M453:P453"/>
    <mergeCell ref="Q453:R453"/>
    <mergeCell ref="T453:V453"/>
    <mergeCell ref="Y453:AD453"/>
    <mergeCell ref="AF453:AL453"/>
    <mergeCell ref="A452:C452"/>
    <mergeCell ref="M452:P452"/>
    <mergeCell ref="Q452:R452"/>
    <mergeCell ref="T452:V452"/>
    <mergeCell ref="Y452:AD452"/>
    <mergeCell ref="AF452:AL452"/>
    <mergeCell ref="A451:C451"/>
    <mergeCell ref="M451:P451"/>
    <mergeCell ref="Q451:R451"/>
    <mergeCell ref="T451:V451"/>
    <mergeCell ref="Y451:AD451"/>
    <mergeCell ref="AF451:AL451"/>
    <mergeCell ref="A456:C456"/>
    <mergeCell ref="M456:P456"/>
    <mergeCell ref="Q456:R456"/>
    <mergeCell ref="T456:V456"/>
    <mergeCell ref="Y456:AD456"/>
    <mergeCell ref="AF456:AL456"/>
    <mergeCell ref="A455:C455"/>
    <mergeCell ref="M455:P455"/>
    <mergeCell ref="Q455:R455"/>
    <mergeCell ref="T455:V455"/>
    <mergeCell ref="Y455:AD455"/>
    <mergeCell ref="AF455:AL455"/>
    <mergeCell ref="A454:C454"/>
    <mergeCell ref="M454:P454"/>
    <mergeCell ref="Q454:R454"/>
    <mergeCell ref="T454:V454"/>
    <mergeCell ref="Y454:AD454"/>
    <mergeCell ref="AF454:AL454"/>
    <mergeCell ref="A459:C459"/>
    <mergeCell ref="M459:P459"/>
    <mergeCell ref="Q459:R459"/>
    <mergeCell ref="T459:V459"/>
    <mergeCell ref="Y459:AD459"/>
    <mergeCell ref="AF459:AL459"/>
    <mergeCell ref="A458:C458"/>
    <mergeCell ref="M458:P458"/>
    <mergeCell ref="Q458:R458"/>
    <mergeCell ref="T458:V458"/>
    <mergeCell ref="Y458:AD458"/>
    <mergeCell ref="AF458:AL458"/>
    <mergeCell ref="A457:C457"/>
    <mergeCell ref="M457:P457"/>
    <mergeCell ref="Q457:R457"/>
    <mergeCell ref="T457:V457"/>
    <mergeCell ref="Y457:AD457"/>
    <mergeCell ref="AF457:AL457"/>
    <mergeCell ref="A462:C462"/>
    <mergeCell ref="M462:P462"/>
    <mergeCell ref="Q462:R462"/>
    <mergeCell ref="T462:V462"/>
    <mergeCell ref="Y462:AD462"/>
    <mergeCell ref="AF462:AL462"/>
    <mergeCell ref="A461:C461"/>
    <mergeCell ref="M461:P461"/>
    <mergeCell ref="Q461:R461"/>
    <mergeCell ref="T461:V461"/>
    <mergeCell ref="Y461:AD461"/>
    <mergeCell ref="AF461:AL461"/>
    <mergeCell ref="A460:C460"/>
    <mergeCell ref="M460:P460"/>
    <mergeCell ref="Q460:R460"/>
    <mergeCell ref="T460:V460"/>
    <mergeCell ref="Y460:AD460"/>
    <mergeCell ref="AF460:AL460"/>
    <mergeCell ref="A465:C465"/>
    <mergeCell ref="M465:P465"/>
    <mergeCell ref="Q465:R465"/>
    <mergeCell ref="T465:V465"/>
    <mergeCell ref="Y465:AD465"/>
    <mergeCell ref="AF465:AL465"/>
    <mergeCell ref="A464:C464"/>
    <mergeCell ref="M464:P464"/>
    <mergeCell ref="Q464:R464"/>
    <mergeCell ref="T464:V464"/>
    <mergeCell ref="Y464:AD464"/>
    <mergeCell ref="AF464:AL464"/>
    <mergeCell ref="A463:C463"/>
    <mergeCell ref="M463:P463"/>
    <mergeCell ref="Q463:R463"/>
    <mergeCell ref="T463:V463"/>
    <mergeCell ref="Y463:AD463"/>
    <mergeCell ref="AF463:AL463"/>
    <mergeCell ref="A468:C468"/>
    <mergeCell ref="J468:P468"/>
    <mergeCell ref="Q468:R468"/>
    <mergeCell ref="T468:V468"/>
    <mergeCell ref="Y468:AD468"/>
    <mergeCell ref="AF468:AL468"/>
    <mergeCell ref="A467:C467"/>
    <mergeCell ref="M467:P467"/>
    <mergeCell ref="Q467:R467"/>
    <mergeCell ref="T467:V467"/>
    <mergeCell ref="Y467:AD467"/>
    <mergeCell ref="AF467:AL467"/>
    <mergeCell ref="A466:C466"/>
    <mergeCell ref="M466:P466"/>
    <mergeCell ref="Q466:R466"/>
    <mergeCell ref="T466:V466"/>
    <mergeCell ref="Y466:AD466"/>
    <mergeCell ref="AF466:AL466"/>
    <mergeCell ref="A471:C471"/>
    <mergeCell ref="M471:P471"/>
    <mergeCell ref="Q471:R471"/>
    <mergeCell ref="T471:V471"/>
    <mergeCell ref="Y471:AD471"/>
    <mergeCell ref="AF471:AL471"/>
    <mergeCell ref="A470:C470"/>
    <mergeCell ref="L470:P470"/>
    <mergeCell ref="Q470:R470"/>
    <mergeCell ref="T470:V470"/>
    <mergeCell ref="Y470:AD470"/>
    <mergeCell ref="AF470:AL470"/>
    <mergeCell ref="A469:C469"/>
    <mergeCell ref="K469:P469"/>
    <mergeCell ref="Q469:R469"/>
    <mergeCell ref="T469:V469"/>
    <mergeCell ref="Y469:AD469"/>
    <mergeCell ref="AF469:AL469"/>
    <mergeCell ref="A474:C474"/>
    <mergeCell ref="M474:P474"/>
    <mergeCell ref="Q474:R474"/>
    <mergeCell ref="T474:V474"/>
    <mergeCell ref="Y474:AD474"/>
    <mergeCell ref="AF474:AL474"/>
    <mergeCell ref="A473:C473"/>
    <mergeCell ref="K473:P473"/>
    <mergeCell ref="Q473:R473"/>
    <mergeCell ref="T473:V473"/>
    <mergeCell ref="Y473:AD473"/>
    <mergeCell ref="AF473:AL473"/>
    <mergeCell ref="A472:C472"/>
    <mergeCell ref="J472:P472"/>
    <mergeCell ref="Q472:R472"/>
    <mergeCell ref="T472:V472"/>
    <mergeCell ref="Y472:AD472"/>
    <mergeCell ref="AF472:AL472"/>
    <mergeCell ref="A477:C477"/>
    <mergeCell ref="M477:P477"/>
    <mergeCell ref="Q477:R477"/>
    <mergeCell ref="T477:V477"/>
    <mergeCell ref="Y477:AD477"/>
    <mergeCell ref="AF477:AL477"/>
    <mergeCell ref="A476:C476"/>
    <mergeCell ref="L476:P476"/>
    <mergeCell ref="Q476:R476"/>
    <mergeCell ref="T476:V476"/>
    <mergeCell ref="Y476:AD476"/>
    <mergeCell ref="AF476:AL476"/>
    <mergeCell ref="A475:C475"/>
    <mergeCell ref="K475:P475"/>
    <mergeCell ref="Q475:R475"/>
    <mergeCell ref="T475:V475"/>
    <mergeCell ref="Y475:AD475"/>
    <mergeCell ref="AF475:AL475"/>
    <mergeCell ref="A480:C480"/>
    <mergeCell ref="M480:P480"/>
    <mergeCell ref="Q480:R480"/>
    <mergeCell ref="T480:V480"/>
    <mergeCell ref="Y480:AD480"/>
    <mergeCell ref="AF480:AL480"/>
    <mergeCell ref="A479:C479"/>
    <mergeCell ref="M479:P479"/>
    <mergeCell ref="Q479:R479"/>
    <mergeCell ref="T479:V479"/>
    <mergeCell ref="Y479:AD479"/>
    <mergeCell ref="AF479:AL479"/>
    <mergeCell ref="A478:C478"/>
    <mergeCell ref="M478:P478"/>
    <mergeCell ref="Q478:R478"/>
    <mergeCell ref="T478:V478"/>
    <mergeCell ref="Y478:AD478"/>
    <mergeCell ref="AF478:AL478"/>
    <mergeCell ref="A483:C483"/>
    <mergeCell ref="L483:P483"/>
    <mergeCell ref="Q483:R483"/>
    <mergeCell ref="T483:V483"/>
    <mergeCell ref="Y483:AD483"/>
    <mergeCell ref="AF483:AL483"/>
    <mergeCell ref="A482:C482"/>
    <mergeCell ref="K482:P482"/>
    <mergeCell ref="Q482:R482"/>
    <mergeCell ref="T482:V482"/>
    <mergeCell ref="Y482:AD482"/>
    <mergeCell ref="AF482:AL482"/>
    <mergeCell ref="A481:C481"/>
    <mergeCell ref="J481:P481"/>
    <mergeCell ref="Q481:R481"/>
    <mergeCell ref="T481:V481"/>
    <mergeCell ref="Y481:AD481"/>
    <mergeCell ref="AF481:AL481"/>
    <mergeCell ref="A486:C486"/>
    <mergeCell ref="K486:P486"/>
    <mergeCell ref="Q486:R486"/>
    <mergeCell ref="T486:V486"/>
    <mergeCell ref="Y486:AD486"/>
    <mergeCell ref="AF486:AL486"/>
    <mergeCell ref="A485:C485"/>
    <mergeCell ref="J485:P485"/>
    <mergeCell ref="Q485:R485"/>
    <mergeCell ref="T485:V485"/>
    <mergeCell ref="Y485:AD485"/>
    <mergeCell ref="AF485:AL485"/>
    <mergeCell ref="A484:C484"/>
    <mergeCell ref="M484:P484"/>
    <mergeCell ref="Q484:R484"/>
    <mergeCell ref="T484:V484"/>
    <mergeCell ref="Y484:AD484"/>
    <mergeCell ref="AF484:AL484"/>
    <mergeCell ref="A489:C489"/>
    <mergeCell ref="J489:P489"/>
    <mergeCell ref="Q489:R489"/>
    <mergeCell ref="T489:V489"/>
    <mergeCell ref="Y489:AD489"/>
    <mergeCell ref="AF489:AL489"/>
    <mergeCell ref="A488:C488"/>
    <mergeCell ref="M488:P488"/>
    <mergeCell ref="Q488:R488"/>
    <mergeCell ref="T488:V488"/>
    <mergeCell ref="Y488:AD488"/>
    <mergeCell ref="AF488:AL488"/>
    <mergeCell ref="A487:C487"/>
    <mergeCell ref="L487:P487"/>
    <mergeCell ref="Q487:R487"/>
    <mergeCell ref="T487:V487"/>
    <mergeCell ref="Y487:AD487"/>
    <mergeCell ref="AF487:AL487"/>
    <mergeCell ref="A492:C492"/>
    <mergeCell ref="M492:P492"/>
    <mergeCell ref="Q492:R492"/>
    <mergeCell ref="T492:V492"/>
    <mergeCell ref="Y492:AD492"/>
    <mergeCell ref="AF492:AL492"/>
    <mergeCell ref="A491:C491"/>
    <mergeCell ref="L491:P491"/>
    <mergeCell ref="Q491:R491"/>
    <mergeCell ref="T491:V491"/>
    <mergeCell ref="Y491:AD491"/>
    <mergeCell ref="AF491:AL491"/>
    <mergeCell ref="A490:C490"/>
    <mergeCell ref="K490:P490"/>
    <mergeCell ref="Q490:R490"/>
    <mergeCell ref="T490:V490"/>
    <mergeCell ref="Y490:AD490"/>
    <mergeCell ref="AF490:AL490"/>
    <mergeCell ref="A495:C495"/>
    <mergeCell ref="L495:P495"/>
    <mergeCell ref="Q495:R495"/>
    <mergeCell ref="T495:V495"/>
    <mergeCell ref="Y495:AD495"/>
    <mergeCell ref="AF495:AL495"/>
    <mergeCell ref="A494:C494"/>
    <mergeCell ref="M494:P494"/>
    <mergeCell ref="Q494:R494"/>
    <mergeCell ref="T494:V494"/>
    <mergeCell ref="Y494:AD494"/>
    <mergeCell ref="AF494:AL494"/>
    <mergeCell ref="A493:C493"/>
    <mergeCell ref="L493:P493"/>
    <mergeCell ref="Q493:R493"/>
    <mergeCell ref="T493:V493"/>
    <mergeCell ref="Y493:AD493"/>
    <mergeCell ref="AF493:AL493"/>
    <mergeCell ref="A498:C498"/>
    <mergeCell ref="M498:P498"/>
    <mergeCell ref="Q498:R498"/>
    <mergeCell ref="T498:V498"/>
    <mergeCell ref="Y498:AD498"/>
    <mergeCell ref="AF498:AL498"/>
    <mergeCell ref="A497:C497"/>
    <mergeCell ref="L497:P497"/>
    <mergeCell ref="Q497:R497"/>
    <mergeCell ref="T497:V497"/>
    <mergeCell ref="Y497:AD497"/>
    <mergeCell ref="AF497:AL497"/>
    <mergeCell ref="A496:C496"/>
    <mergeCell ref="M496:P496"/>
    <mergeCell ref="Q496:R496"/>
    <mergeCell ref="T496:V496"/>
    <mergeCell ref="Y496:AD496"/>
    <mergeCell ref="AF496:AL496"/>
    <mergeCell ref="A501:C501"/>
    <mergeCell ref="J501:P501"/>
    <mergeCell ref="Q501:R501"/>
    <mergeCell ref="T501:V501"/>
    <mergeCell ref="Y501:AD501"/>
    <mergeCell ref="AF501:AL501"/>
    <mergeCell ref="A500:C500"/>
    <mergeCell ref="M500:P500"/>
    <mergeCell ref="Q500:R500"/>
    <mergeCell ref="T500:V500"/>
    <mergeCell ref="Y500:AD500"/>
    <mergeCell ref="AF500:AL500"/>
    <mergeCell ref="A499:C499"/>
    <mergeCell ref="L499:P499"/>
    <mergeCell ref="Q499:R499"/>
    <mergeCell ref="T499:V499"/>
    <mergeCell ref="Y499:AD499"/>
    <mergeCell ref="AF499:AL499"/>
    <mergeCell ref="A504:C504"/>
    <mergeCell ref="M504:P504"/>
    <mergeCell ref="Q504:R504"/>
    <mergeCell ref="T504:V504"/>
    <mergeCell ref="Y504:AD504"/>
    <mergeCell ref="AF504:AL504"/>
    <mergeCell ref="A503:C503"/>
    <mergeCell ref="L503:P503"/>
    <mergeCell ref="Q503:R503"/>
    <mergeCell ref="T503:V503"/>
    <mergeCell ref="Y503:AD503"/>
    <mergeCell ref="AF503:AL503"/>
    <mergeCell ref="A502:C502"/>
    <mergeCell ref="K502:P502"/>
    <mergeCell ref="Q502:R502"/>
    <mergeCell ref="T502:V502"/>
    <mergeCell ref="Y502:AD502"/>
    <mergeCell ref="AF502:AL502"/>
    <mergeCell ref="A507:C507"/>
    <mergeCell ref="M507:P507"/>
    <mergeCell ref="Q507:R507"/>
    <mergeCell ref="T507:V507"/>
    <mergeCell ref="Y507:AD507"/>
    <mergeCell ref="AF507:AL507"/>
    <mergeCell ref="A506:C506"/>
    <mergeCell ref="L506:P506"/>
    <mergeCell ref="Q506:R506"/>
    <mergeCell ref="T506:V506"/>
    <mergeCell ref="Y506:AD506"/>
    <mergeCell ref="AF506:AL506"/>
    <mergeCell ref="A505:C505"/>
    <mergeCell ref="K505:P505"/>
    <mergeCell ref="Q505:R505"/>
    <mergeCell ref="T505:V505"/>
    <mergeCell ref="Y505:AD505"/>
    <mergeCell ref="AF505:AL505"/>
    <mergeCell ref="A510:C510"/>
    <mergeCell ref="J510:P510"/>
    <mergeCell ref="Q510:R510"/>
    <mergeCell ref="T510:V510"/>
    <mergeCell ref="Y510:AD510"/>
    <mergeCell ref="AF510:AL510"/>
    <mergeCell ref="A509:C509"/>
    <mergeCell ref="I509:P509"/>
    <mergeCell ref="Q509:R509"/>
    <mergeCell ref="T509:V509"/>
    <mergeCell ref="Y509:AD509"/>
    <mergeCell ref="AF509:AL509"/>
    <mergeCell ref="A508:C508"/>
    <mergeCell ref="H508:P508"/>
    <mergeCell ref="Q508:R508"/>
    <mergeCell ref="T508:V508"/>
    <mergeCell ref="Y508:AD508"/>
    <mergeCell ref="AF508:AL508"/>
    <mergeCell ref="A513:C513"/>
    <mergeCell ref="M513:P513"/>
    <mergeCell ref="Q513:R513"/>
    <mergeCell ref="T513:V513"/>
    <mergeCell ref="Y513:AD513"/>
    <mergeCell ref="AF513:AL513"/>
    <mergeCell ref="A512:C512"/>
    <mergeCell ref="M512:P512"/>
    <mergeCell ref="Q512:R512"/>
    <mergeCell ref="T512:V512"/>
    <mergeCell ref="Y512:AD512"/>
    <mergeCell ref="AF512:AL512"/>
    <mergeCell ref="A511:C511"/>
    <mergeCell ref="K511:P511"/>
    <mergeCell ref="Q511:R511"/>
    <mergeCell ref="T511:V511"/>
    <mergeCell ref="Y511:AD511"/>
    <mergeCell ref="AF511:AL511"/>
    <mergeCell ref="A516:C516"/>
    <mergeCell ref="I516:P516"/>
    <mergeCell ref="Q516:R516"/>
    <mergeCell ref="T516:V516"/>
    <mergeCell ref="Y516:AD516"/>
    <mergeCell ref="AF516:AL516"/>
    <mergeCell ref="A515:C515"/>
    <mergeCell ref="H515:P515"/>
    <mergeCell ref="Q515:R515"/>
    <mergeCell ref="T515:V515"/>
    <mergeCell ref="Y515:AD515"/>
    <mergeCell ref="AF515:AL515"/>
    <mergeCell ref="A514:C514"/>
    <mergeCell ref="M514:P514"/>
    <mergeCell ref="Q514:R514"/>
    <mergeCell ref="T514:V514"/>
    <mergeCell ref="Y514:AD514"/>
    <mergeCell ref="AF514:AL514"/>
    <mergeCell ref="A519:C519"/>
    <mergeCell ref="M519:P519"/>
    <mergeCell ref="Q519:R519"/>
    <mergeCell ref="T519:V519"/>
    <mergeCell ref="Y519:AD519"/>
    <mergeCell ref="AF519:AL519"/>
    <mergeCell ref="A518:C518"/>
    <mergeCell ref="K518:P518"/>
    <mergeCell ref="Q518:R518"/>
    <mergeCell ref="T518:V518"/>
    <mergeCell ref="Y518:AD518"/>
    <mergeCell ref="AF518:AL518"/>
    <mergeCell ref="A517:C517"/>
    <mergeCell ref="J517:P517"/>
    <mergeCell ref="Q517:R517"/>
    <mergeCell ref="T517:V517"/>
    <mergeCell ref="Y517:AD517"/>
    <mergeCell ref="AF517:AL517"/>
    <mergeCell ref="A522:C522"/>
    <mergeCell ref="I522:P522"/>
    <mergeCell ref="Q522:R522"/>
    <mergeCell ref="T522:V522"/>
    <mergeCell ref="Y522:AD522"/>
    <mergeCell ref="AF522:AL522"/>
    <mergeCell ref="A521:C521"/>
    <mergeCell ref="H521:P521"/>
    <mergeCell ref="Q521:R521"/>
    <mergeCell ref="T521:V521"/>
    <mergeCell ref="Y521:AD521"/>
    <mergeCell ref="AF521:AL521"/>
    <mergeCell ref="A520:C520"/>
    <mergeCell ref="H520:P520"/>
    <mergeCell ref="Q520:R520"/>
    <mergeCell ref="T520:V520"/>
    <mergeCell ref="Y520:AD520"/>
    <mergeCell ref="AF520:AL520"/>
    <mergeCell ref="A525:C525"/>
    <mergeCell ref="J525:P525"/>
    <mergeCell ref="Q525:R525"/>
    <mergeCell ref="T525:V525"/>
    <mergeCell ref="Y525:AD525"/>
    <mergeCell ref="AF525:AL525"/>
    <mergeCell ref="A524:C524"/>
    <mergeCell ref="M524:P524"/>
    <mergeCell ref="Q524:R524"/>
    <mergeCell ref="T524:V524"/>
    <mergeCell ref="Y524:AD524"/>
    <mergeCell ref="AF524:AL524"/>
    <mergeCell ref="A523:C523"/>
    <mergeCell ref="J523:P523"/>
    <mergeCell ref="Q523:R523"/>
    <mergeCell ref="T523:V523"/>
    <mergeCell ref="Y523:AD523"/>
    <mergeCell ref="AF523:AL523"/>
    <mergeCell ref="A528:C528"/>
    <mergeCell ref="J528:P528"/>
    <mergeCell ref="Q528:R528"/>
    <mergeCell ref="T528:V528"/>
    <mergeCell ref="Y528:AD528"/>
    <mergeCell ref="AF528:AL528"/>
    <mergeCell ref="A527:C527"/>
    <mergeCell ref="M527:P527"/>
    <mergeCell ref="Q527:R527"/>
    <mergeCell ref="T527:V527"/>
    <mergeCell ref="Y527:AD527"/>
    <mergeCell ref="AF527:AL527"/>
    <mergeCell ref="A526:C526"/>
    <mergeCell ref="M526:P526"/>
    <mergeCell ref="Q526:R526"/>
    <mergeCell ref="T526:V526"/>
    <mergeCell ref="Y526:AD526"/>
    <mergeCell ref="AF526:AL526"/>
    <mergeCell ref="A531:C531"/>
    <mergeCell ref="J531:P531"/>
    <mergeCell ref="Q531:R531"/>
    <mergeCell ref="T531:V531"/>
    <mergeCell ref="Y531:AD531"/>
    <mergeCell ref="AF531:AL531"/>
    <mergeCell ref="A530:C530"/>
    <mergeCell ref="M530:P530"/>
    <mergeCell ref="Q530:R530"/>
    <mergeCell ref="T530:V530"/>
    <mergeCell ref="Y530:AD530"/>
    <mergeCell ref="AF530:AL530"/>
    <mergeCell ref="A529:C529"/>
    <mergeCell ref="M529:P529"/>
    <mergeCell ref="Q529:R529"/>
    <mergeCell ref="T529:V529"/>
    <mergeCell ref="Y529:AD529"/>
    <mergeCell ref="AF529:AL529"/>
    <mergeCell ref="A534:C534"/>
    <mergeCell ref="M534:P534"/>
    <mergeCell ref="Q534:R534"/>
    <mergeCell ref="T534:V534"/>
    <mergeCell ref="Y534:AD534"/>
    <mergeCell ref="AF534:AL534"/>
    <mergeCell ref="A533:C533"/>
    <mergeCell ref="M533:P533"/>
    <mergeCell ref="Q533:R533"/>
    <mergeCell ref="T533:V533"/>
    <mergeCell ref="Y533:AD533"/>
    <mergeCell ref="AF533:AL533"/>
    <mergeCell ref="A532:C532"/>
    <mergeCell ref="K532:P532"/>
    <mergeCell ref="Q532:R532"/>
    <mergeCell ref="T532:V532"/>
    <mergeCell ref="Y532:AD532"/>
    <mergeCell ref="AF532:AL532"/>
    <mergeCell ref="A537:C537"/>
    <mergeCell ref="J537:P537"/>
    <mergeCell ref="Q537:R537"/>
    <mergeCell ref="T537:V537"/>
    <mergeCell ref="Y537:AD537"/>
    <mergeCell ref="AF537:AL537"/>
    <mergeCell ref="A536:C536"/>
    <mergeCell ref="I536:P536"/>
    <mergeCell ref="Q536:R536"/>
    <mergeCell ref="T536:V536"/>
    <mergeCell ref="Y536:AD536"/>
    <mergeCell ref="AF536:AL536"/>
    <mergeCell ref="A535:C535"/>
    <mergeCell ref="M535:P535"/>
    <mergeCell ref="Q535:R535"/>
    <mergeCell ref="T535:V535"/>
    <mergeCell ref="Y535:AD535"/>
    <mergeCell ref="AF535:AL535"/>
    <mergeCell ref="A540:C540"/>
    <mergeCell ref="M540:P540"/>
    <mergeCell ref="Q540:R540"/>
    <mergeCell ref="T540:V540"/>
    <mergeCell ref="Y540:AD540"/>
    <mergeCell ref="AF540:AL540"/>
    <mergeCell ref="A539:C539"/>
    <mergeCell ref="M539:P539"/>
    <mergeCell ref="Q539:R539"/>
    <mergeCell ref="T539:V539"/>
    <mergeCell ref="Y539:AD539"/>
    <mergeCell ref="AF539:AL539"/>
    <mergeCell ref="A538:C538"/>
    <mergeCell ref="K538:P538"/>
    <mergeCell ref="Q538:R538"/>
    <mergeCell ref="T538:V538"/>
    <mergeCell ref="Y538:AD538"/>
    <mergeCell ref="AF538:AL538"/>
    <mergeCell ref="A543:C543"/>
    <mergeCell ref="J543:P543"/>
    <mergeCell ref="Q543:R543"/>
    <mergeCell ref="T543:V543"/>
    <mergeCell ref="Y543:AD543"/>
    <mergeCell ref="AF543:AL543"/>
    <mergeCell ref="A542:C542"/>
    <mergeCell ref="I542:P542"/>
    <mergeCell ref="Q542:R542"/>
    <mergeCell ref="T542:V542"/>
    <mergeCell ref="Y542:AD542"/>
    <mergeCell ref="AF542:AL542"/>
    <mergeCell ref="A541:C541"/>
    <mergeCell ref="H541:P541"/>
    <mergeCell ref="Q541:R541"/>
    <mergeCell ref="T541:V541"/>
    <mergeCell ref="Y541:AD541"/>
    <mergeCell ref="AF541:AL541"/>
    <mergeCell ref="A546:C546"/>
    <mergeCell ref="M546:P546"/>
    <mergeCell ref="Q546:R546"/>
    <mergeCell ref="T546:V546"/>
    <mergeCell ref="Y546:AD546"/>
    <mergeCell ref="AF546:AL546"/>
    <mergeCell ref="A545:C545"/>
    <mergeCell ref="J545:P545"/>
    <mergeCell ref="Q545:R545"/>
    <mergeCell ref="T545:V545"/>
    <mergeCell ref="Y545:AD545"/>
    <mergeCell ref="AF545:AL545"/>
    <mergeCell ref="A544:C544"/>
    <mergeCell ref="M544:P544"/>
    <mergeCell ref="Q544:R544"/>
    <mergeCell ref="T544:V544"/>
    <mergeCell ref="Y544:AD544"/>
    <mergeCell ref="AF544:AL544"/>
    <mergeCell ref="A549:C549"/>
    <mergeCell ref="K549:P549"/>
    <mergeCell ref="Q549:R549"/>
    <mergeCell ref="T549:V549"/>
    <mergeCell ref="Y549:AD549"/>
    <mergeCell ref="AF549:AL549"/>
    <mergeCell ref="A548:C548"/>
    <mergeCell ref="J548:P548"/>
    <mergeCell ref="Q548:R548"/>
    <mergeCell ref="T548:V548"/>
    <mergeCell ref="Y548:AD548"/>
    <mergeCell ref="AF548:AL548"/>
    <mergeCell ref="A547:C547"/>
    <mergeCell ref="M547:P547"/>
    <mergeCell ref="Q547:R547"/>
    <mergeCell ref="T547:V547"/>
    <mergeCell ref="Y547:AD547"/>
    <mergeCell ref="AF547:AL547"/>
    <mergeCell ref="A552:C552"/>
    <mergeCell ref="I552:P552"/>
    <mergeCell ref="Q552:R552"/>
    <mergeCell ref="T552:V552"/>
    <mergeCell ref="Y552:AD552"/>
    <mergeCell ref="AF552:AL552"/>
    <mergeCell ref="A551:C551"/>
    <mergeCell ref="M551:P551"/>
    <mergeCell ref="Q551:R551"/>
    <mergeCell ref="T551:V551"/>
    <mergeCell ref="Y551:AD551"/>
    <mergeCell ref="AF551:AL551"/>
    <mergeCell ref="A550:C550"/>
    <mergeCell ref="M550:P550"/>
    <mergeCell ref="Q550:R550"/>
    <mergeCell ref="T550:V550"/>
    <mergeCell ref="Y550:AD550"/>
    <mergeCell ref="AF550:AL550"/>
    <mergeCell ref="A555:C555"/>
    <mergeCell ref="M555:P555"/>
    <mergeCell ref="Q555:R555"/>
    <mergeCell ref="T555:V555"/>
    <mergeCell ref="Y555:AD555"/>
    <mergeCell ref="AF555:AL555"/>
    <mergeCell ref="A554:C554"/>
    <mergeCell ref="K554:P554"/>
    <mergeCell ref="Q554:R554"/>
    <mergeCell ref="T554:V554"/>
    <mergeCell ref="Y554:AD554"/>
    <mergeCell ref="AF554:AL554"/>
    <mergeCell ref="A553:C553"/>
    <mergeCell ref="J553:P553"/>
    <mergeCell ref="Q553:R553"/>
    <mergeCell ref="T553:V553"/>
    <mergeCell ref="Y553:AD553"/>
    <mergeCell ref="AF553:AL553"/>
    <mergeCell ref="A558:C558"/>
    <mergeCell ref="H558:P558"/>
    <mergeCell ref="Q558:R558"/>
    <mergeCell ref="T558:V558"/>
    <mergeCell ref="Y558:AD558"/>
    <mergeCell ref="AF558:AL558"/>
    <mergeCell ref="A557:C557"/>
    <mergeCell ref="H557:P557"/>
    <mergeCell ref="Q557:R557"/>
    <mergeCell ref="T557:V557"/>
    <mergeCell ref="Y557:AD557"/>
    <mergeCell ref="AF557:AL557"/>
    <mergeCell ref="A556:C556"/>
    <mergeCell ref="H556:P556"/>
    <mergeCell ref="Q556:R556"/>
    <mergeCell ref="T556:V556"/>
    <mergeCell ref="Y556:AD556"/>
    <mergeCell ref="AF556:AL556"/>
    <mergeCell ref="A561:C561"/>
    <mergeCell ref="M561:P561"/>
    <mergeCell ref="Q561:R561"/>
    <mergeCell ref="T561:V561"/>
    <mergeCell ref="Y561:AD561"/>
    <mergeCell ref="AF561:AL561"/>
    <mergeCell ref="A560:C560"/>
    <mergeCell ref="J560:P560"/>
    <mergeCell ref="Q560:R560"/>
    <mergeCell ref="T560:V560"/>
    <mergeCell ref="Y560:AD560"/>
    <mergeCell ref="AF560:AL560"/>
    <mergeCell ref="A559:C559"/>
    <mergeCell ref="I559:P559"/>
    <mergeCell ref="Q559:R559"/>
    <mergeCell ref="T559:V559"/>
    <mergeCell ref="Y559:AD559"/>
    <mergeCell ref="AF559:AL559"/>
    <mergeCell ref="A564:C564"/>
    <mergeCell ref="H564:P564"/>
    <mergeCell ref="Q564:R564"/>
    <mergeCell ref="T564:V564"/>
    <mergeCell ref="Y564:AD564"/>
    <mergeCell ref="AF564:AL564"/>
    <mergeCell ref="A563:C563"/>
    <mergeCell ref="M563:P563"/>
    <mergeCell ref="Q563:R563"/>
    <mergeCell ref="T563:V563"/>
    <mergeCell ref="Y563:AD563"/>
    <mergeCell ref="AF563:AL563"/>
    <mergeCell ref="A562:C562"/>
    <mergeCell ref="J562:P562"/>
    <mergeCell ref="Q562:R562"/>
    <mergeCell ref="T562:V562"/>
    <mergeCell ref="Y562:AD562"/>
    <mergeCell ref="AF562:AL562"/>
    <mergeCell ref="A567:C567"/>
    <mergeCell ref="J567:P567"/>
    <mergeCell ref="Q567:R567"/>
    <mergeCell ref="T567:V567"/>
    <mergeCell ref="Y567:AD567"/>
    <mergeCell ref="AF567:AL567"/>
    <mergeCell ref="A566:C566"/>
    <mergeCell ref="I566:P566"/>
    <mergeCell ref="Q566:R566"/>
    <mergeCell ref="T566:V566"/>
    <mergeCell ref="Y566:AD566"/>
    <mergeCell ref="AF566:AL566"/>
    <mergeCell ref="A565:C565"/>
    <mergeCell ref="H565:P565"/>
    <mergeCell ref="Q565:R565"/>
    <mergeCell ref="T565:V565"/>
    <mergeCell ref="Y565:AD565"/>
    <mergeCell ref="AF565:AL565"/>
    <mergeCell ref="P570:R570"/>
    <mergeCell ref="T570:V570"/>
    <mergeCell ref="X570:AD570"/>
    <mergeCell ref="AF570:AL570"/>
    <mergeCell ref="A571:AI571"/>
    <mergeCell ref="A569:C569"/>
    <mergeCell ref="M569:P569"/>
    <mergeCell ref="Q569:R569"/>
    <mergeCell ref="T569:V569"/>
    <mergeCell ref="Y569:AD569"/>
    <mergeCell ref="AF569:AL569"/>
    <mergeCell ref="A568:C568"/>
    <mergeCell ref="K568:P568"/>
    <mergeCell ref="Q568:R568"/>
    <mergeCell ref="T568:V568"/>
    <mergeCell ref="Y568:AD568"/>
    <mergeCell ref="AF568:AL56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0"/>
  <sheetViews>
    <sheetView topLeftCell="A10" workbookViewId="0">
      <selection activeCell="D32" sqref="D32"/>
    </sheetView>
  </sheetViews>
  <sheetFormatPr defaultRowHeight="15" x14ac:dyDescent="0.25"/>
  <cols>
    <col min="1" max="1" width="18" customWidth="1"/>
    <col min="2" max="2" width="15" customWidth="1"/>
    <col min="3" max="3" width="15.42578125" bestFit="1" customWidth="1"/>
    <col min="4" max="4" width="86" customWidth="1"/>
    <col min="5" max="5" width="14.42578125" style="64" bestFit="1" customWidth="1"/>
    <col min="6" max="6" width="12.7109375" style="64" bestFit="1" customWidth="1"/>
    <col min="257" max="257" width="18" customWidth="1"/>
    <col min="258" max="258" width="15" customWidth="1"/>
    <col min="259" max="259" width="15.42578125" bestFit="1" customWidth="1"/>
    <col min="260" max="260" width="86" customWidth="1"/>
    <col min="261" max="261" width="14.42578125" bestFit="1" customWidth="1"/>
    <col min="262" max="262" width="12.7109375" bestFit="1" customWidth="1"/>
    <col min="513" max="513" width="18" customWidth="1"/>
    <col min="514" max="514" width="15" customWidth="1"/>
    <col min="515" max="515" width="15.42578125" bestFit="1" customWidth="1"/>
    <col min="516" max="516" width="86" customWidth="1"/>
    <col min="517" max="517" width="14.42578125" bestFit="1" customWidth="1"/>
    <col min="518" max="518" width="12.7109375" bestFit="1" customWidth="1"/>
    <col min="769" max="769" width="18" customWidth="1"/>
    <col min="770" max="770" width="15" customWidth="1"/>
    <col min="771" max="771" width="15.42578125" bestFit="1" customWidth="1"/>
    <col min="772" max="772" width="86" customWidth="1"/>
    <col min="773" max="773" width="14.42578125" bestFit="1" customWidth="1"/>
    <col min="774" max="774" width="12.7109375" bestFit="1" customWidth="1"/>
    <col min="1025" max="1025" width="18" customWidth="1"/>
    <col min="1026" max="1026" width="15" customWidth="1"/>
    <col min="1027" max="1027" width="15.42578125" bestFit="1" customWidth="1"/>
    <col min="1028" max="1028" width="86" customWidth="1"/>
    <col min="1029" max="1029" width="14.42578125" bestFit="1" customWidth="1"/>
    <col min="1030" max="1030" width="12.7109375" bestFit="1" customWidth="1"/>
    <col min="1281" max="1281" width="18" customWidth="1"/>
    <col min="1282" max="1282" width="15" customWidth="1"/>
    <col min="1283" max="1283" width="15.42578125" bestFit="1" customWidth="1"/>
    <col min="1284" max="1284" width="86" customWidth="1"/>
    <col min="1285" max="1285" width="14.42578125" bestFit="1" customWidth="1"/>
    <col min="1286" max="1286" width="12.7109375" bestFit="1" customWidth="1"/>
    <col min="1537" max="1537" width="18" customWidth="1"/>
    <col min="1538" max="1538" width="15" customWidth="1"/>
    <col min="1539" max="1539" width="15.42578125" bestFit="1" customWidth="1"/>
    <col min="1540" max="1540" width="86" customWidth="1"/>
    <col min="1541" max="1541" width="14.42578125" bestFit="1" customWidth="1"/>
    <col min="1542" max="1542" width="12.7109375" bestFit="1" customWidth="1"/>
    <col min="1793" max="1793" width="18" customWidth="1"/>
    <col min="1794" max="1794" width="15" customWidth="1"/>
    <col min="1795" max="1795" width="15.42578125" bestFit="1" customWidth="1"/>
    <col min="1796" max="1796" width="86" customWidth="1"/>
    <col min="1797" max="1797" width="14.42578125" bestFit="1" customWidth="1"/>
    <col min="1798" max="1798" width="12.7109375" bestFit="1" customWidth="1"/>
    <col min="2049" max="2049" width="18" customWidth="1"/>
    <col min="2050" max="2050" width="15" customWidth="1"/>
    <col min="2051" max="2051" width="15.42578125" bestFit="1" customWidth="1"/>
    <col min="2052" max="2052" width="86" customWidth="1"/>
    <col min="2053" max="2053" width="14.42578125" bestFit="1" customWidth="1"/>
    <col min="2054" max="2054" width="12.7109375" bestFit="1" customWidth="1"/>
    <col min="2305" max="2305" width="18" customWidth="1"/>
    <col min="2306" max="2306" width="15" customWidth="1"/>
    <col min="2307" max="2307" width="15.42578125" bestFit="1" customWidth="1"/>
    <col min="2308" max="2308" width="86" customWidth="1"/>
    <col min="2309" max="2309" width="14.42578125" bestFit="1" customWidth="1"/>
    <col min="2310" max="2310" width="12.7109375" bestFit="1" customWidth="1"/>
    <col min="2561" max="2561" width="18" customWidth="1"/>
    <col min="2562" max="2562" width="15" customWidth="1"/>
    <col min="2563" max="2563" width="15.42578125" bestFit="1" customWidth="1"/>
    <col min="2564" max="2564" width="86" customWidth="1"/>
    <col min="2565" max="2565" width="14.42578125" bestFit="1" customWidth="1"/>
    <col min="2566" max="2566" width="12.7109375" bestFit="1" customWidth="1"/>
    <col min="2817" max="2817" width="18" customWidth="1"/>
    <col min="2818" max="2818" width="15" customWidth="1"/>
    <col min="2819" max="2819" width="15.42578125" bestFit="1" customWidth="1"/>
    <col min="2820" max="2820" width="86" customWidth="1"/>
    <col min="2821" max="2821" width="14.42578125" bestFit="1" customWidth="1"/>
    <col min="2822" max="2822" width="12.7109375" bestFit="1" customWidth="1"/>
    <col min="3073" max="3073" width="18" customWidth="1"/>
    <col min="3074" max="3074" width="15" customWidth="1"/>
    <col min="3075" max="3075" width="15.42578125" bestFit="1" customWidth="1"/>
    <col min="3076" max="3076" width="86" customWidth="1"/>
    <col min="3077" max="3077" width="14.42578125" bestFit="1" customWidth="1"/>
    <col min="3078" max="3078" width="12.7109375" bestFit="1" customWidth="1"/>
    <col min="3329" max="3329" width="18" customWidth="1"/>
    <col min="3330" max="3330" width="15" customWidth="1"/>
    <col min="3331" max="3331" width="15.42578125" bestFit="1" customWidth="1"/>
    <col min="3332" max="3332" width="86" customWidth="1"/>
    <col min="3333" max="3333" width="14.42578125" bestFit="1" customWidth="1"/>
    <col min="3334" max="3334" width="12.7109375" bestFit="1" customWidth="1"/>
    <col min="3585" max="3585" width="18" customWidth="1"/>
    <col min="3586" max="3586" width="15" customWidth="1"/>
    <col min="3587" max="3587" width="15.42578125" bestFit="1" customWidth="1"/>
    <col min="3588" max="3588" width="86" customWidth="1"/>
    <col min="3589" max="3589" width="14.42578125" bestFit="1" customWidth="1"/>
    <col min="3590" max="3590" width="12.7109375" bestFit="1" customWidth="1"/>
    <col min="3841" max="3841" width="18" customWidth="1"/>
    <col min="3842" max="3842" width="15" customWidth="1"/>
    <col min="3843" max="3843" width="15.42578125" bestFit="1" customWidth="1"/>
    <col min="3844" max="3844" width="86" customWidth="1"/>
    <col min="3845" max="3845" width="14.42578125" bestFit="1" customWidth="1"/>
    <col min="3846" max="3846" width="12.7109375" bestFit="1" customWidth="1"/>
    <col min="4097" max="4097" width="18" customWidth="1"/>
    <col min="4098" max="4098" width="15" customWidth="1"/>
    <col min="4099" max="4099" width="15.42578125" bestFit="1" customWidth="1"/>
    <col min="4100" max="4100" width="86" customWidth="1"/>
    <col min="4101" max="4101" width="14.42578125" bestFit="1" customWidth="1"/>
    <col min="4102" max="4102" width="12.7109375" bestFit="1" customWidth="1"/>
    <col min="4353" max="4353" width="18" customWidth="1"/>
    <col min="4354" max="4354" width="15" customWidth="1"/>
    <col min="4355" max="4355" width="15.42578125" bestFit="1" customWidth="1"/>
    <col min="4356" max="4356" width="86" customWidth="1"/>
    <col min="4357" max="4357" width="14.42578125" bestFit="1" customWidth="1"/>
    <col min="4358" max="4358" width="12.7109375" bestFit="1" customWidth="1"/>
    <col min="4609" max="4609" width="18" customWidth="1"/>
    <col min="4610" max="4610" width="15" customWidth="1"/>
    <col min="4611" max="4611" width="15.42578125" bestFit="1" customWidth="1"/>
    <col min="4612" max="4612" width="86" customWidth="1"/>
    <col min="4613" max="4613" width="14.42578125" bestFit="1" customWidth="1"/>
    <col min="4614" max="4614" width="12.7109375" bestFit="1" customWidth="1"/>
    <col min="4865" max="4865" width="18" customWidth="1"/>
    <col min="4866" max="4866" width="15" customWidth="1"/>
    <col min="4867" max="4867" width="15.42578125" bestFit="1" customWidth="1"/>
    <col min="4868" max="4868" width="86" customWidth="1"/>
    <col min="4869" max="4869" width="14.42578125" bestFit="1" customWidth="1"/>
    <col min="4870" max="4870" width="12.7109375" bestFit="1" customWidth="1"/>
    <col min="5121" max="5121" width="18" customWidth="1"/>
    <col min="5122" max="5122" width="15" customWidth="1"/>
    <col min="5123" max="5123" width="15.42578125" bestFit="1" customWidth="1"/>
    <col min="5124" max="5124" width="86" customWidth="1"/>
    <col min="5125" max="5125" width="14.42578125" bestFit="1" customWidth="1"/>
    <col min="5126" max="5126" width="12.7109375" bestFit="1" customWidth="1"/>
    <col min="5377" max="5377" width="18" customWidth="1"/>
    <col min="5378" max="5378" width="15" customWidth="1"/>
    <col min="5379" max="5379" width="15.42578125" bestFit="1" customWidth="1"/>
    <col min="5380" max="5380" width="86" customWidth="1"/>
    <col min="5381" max="5381" width="14.42578125" bestFit="1" customWidth="1"/>
    <col min="5382" max="5382" width="12.7109375" bestFit="1" customWidth="1"/>
    <col min="5633" max="5633" width="18" customWidth="1"/>
    <col min="5634" max="5634" width="15" customWidth="1"/>
    <col min="5635" max="5635" width="15.42578125" bestFit="1" customWidth="1"/>
    <col min="5636" max="5636" width="86" customWidth="1"/>
    <col min="5637" max="5637" width="14.42578125" bestFit="1" customWidth="1"/>
    <col min="5638" max="5638" width="12.7109375" bestFit="1" customWidth="1"/>
    <col min="5889" max="5889" width="18" customWidth="1"/>
    <col min="5890" max="5890" width="15" customWidth="1"/>
    <col min="5891" max="5891" width="15.42578125" bestFit="1" customWidth="1"/>
    <col min="5892" max="5892" width="86" customWidth="1"/>
    <col min="5893" max="5893" width="14.42578125" bestFit="1" customWidth="1"/>
    <col min="5894" max="5894" width="12.7109375" bestFit="1" customWidth="1"/>
    <col min="6145" max="6145" width="18" customWidth="1"/>
    <col min="6146" max="6146" width="15" customWidth="1"/>
    <col min="6147" max="6147" width="15.42578125" bestFit="1" customWidth="1"/>
    <col min="6148" max="6148" width="86" customWidth="1"/>
    <col min="6149" max="6149" width="14.42578125" bestFit="1" customWidth="1"/>
    <col min="6150" max="6150" width="12.7109375" bestFit="1" customWidth="1"/>
    <col min="6401" max="6401" width="18" customWidth="1"/>
    <col min="6402" max="6402" width="15" customWidth="1"/>
    <col min="6403" max="6403" width="15.42578125" bestFit="1" customWidth="1"/>
    <col min="6404" max="6404" width="86" customWidth="1"/>
    <col min="6405" max="6405" width="14.42578125" bestFit="1" customWidth="1"/>
    <col min="6406" max="6406" width="12.7109375" bestFit="1" customWidth="1"/>
    <col min="6657" max="6657" width="18" customWidth="1"/>
    <col min="6658" max="6658" width="15" customWidth="1"/>
    <col min="6659" max="6659" width="15.42578125" bestFit="1" customWidth="1"/>
    <col min="6660" max="6660" width="86" customWidth="1"/>
    <col min="6661" max="6661" width="14.42578125" bestFit="1" customWidth="1"/>
    <col min="6662" max="6662" width="12.7109375" bestFit="1" customWidth="1"/>
    <col min="6913" max="6913" width="18" customWidth="1"/>
    <col min="6914" max="6914" width="15" customWidth="1"/>
    <col min="6915" max="6915" width="15.42578125" bestFit="1" customWidth="1"/>
    <col min="6916" max="6916" width="86" customWidth="1"/>
    <col min="6917" max="6917" width="14.42578125" bestFit="1" customWidth="1"/>
    <col min="6918" max="6918" width="12.7109375" bestFit="1" customWidth="1"/>
    <col min="7169" max="7169" width="18" customWidth="1"/>
    <col min="7170" max="7170" width="15" customWidth="1"/>
    <col min="7171" max="7171" width="15.42578125" bestFit="1" customWidth="1"/>
    <col min="7172" max="7172" width="86" customWidth="1"/>
    <col min="7173" max="7173" width="14.42578125" bestFit="1" customWidth="1"/>
    <col min="7174" max="7174" width="12.7109375" bestFit="1" customWidth="1"/>
    <col min="7425" max="7425" width="18" customWidth="1"/>
    <col min="7426" max="7426" width="15" customWidth="1"/>
    <col min="7427" max="7427" width="15.42578125" bestFit="1" customWidth="1"/>
    <col min="7428" max="7428" width="86" customWidth="1"/>
    <col min="7429" max="7429" width="14.42578125" bestFit="1" customWidth="1"/>
    <col min="7430" max="7430" width="12.7109375" bestFit="1" customWidth="1"/>
    <col min="7681" max="7681" width="18" customWidth="1"/>
    <col min="7682" max="7682" width="15" customWidth="1"/>
    <col min="7683" max="7683" width="15.42578125" bestFit="1" customWidth="1"/>
    <col min="7684" max="7684" width="86" customWidth="1"/>
    <col min="7685" max="7685" width="14.42578125" bestFit="1" customWidth="1"/>
    <col min="7686" max="7686" width="12.7109375" bestFit="1" customWidth="1"/>
    <col min="7937" max="7937" width="18" customWidth="1"/>
    <col min="7938" max="7938" width="15" customWidth="1"/>
    <col min="7939" max="7939" width="15.42578125" bestFit="1" customWidth="1"/>
    <col min="7940" max="7940" width="86" customWidth="1"/>
    <col min="7941" max="7941" width="14.42578125" bestFit="1" customWidth="1"/>
    <col min="7942" max="7942" width="12.7109375" bestFit="1" customWidth="1"/>
    <col min="8193" max="8193" width="18" customWidth="1"/>
    <col min="8194" max="8194" width="15" customWidth="1"/>
    <col min="8195" max="8195" width="15.42578125" bestFit="1" customWidth="1"/>
    <col min="8196" max="8196" width="86" customWidth="1"/>
    <col min="8197" max="8197" width="14.42578125" bestFit="1" customWidth="1"/>
    <col min="8198" max="8198" width="12.7109375" bestFit="1" customWidth="1"/>
    <col min="8449" max="8449" width="18" customWidth="1"/>
    <col min="8450" max="8450" width="15" customWidth="1"/>
    <col min="8451" max="8451" width="15.42578125" bestFit="1" customWidth="1"/>
    <col min="8452" max="8452" width="86" customWidth="1"/>
    <col min="8453" max="8453" width="14.42578125" bestFit="1" customWidth="1"/>
    <col min="8454" max="8454" width="12.7109375" bestFit="1" customWidth="1"/>
    <col min="8705" max="8705" width="18" customWidth="1"/>
    <col min="8706" max="8706" width="15" customWidth="1"/>
    <col min="8707" max="8707" width="15.42578125" bestFit="1" customWidth="1"/>
    <col min="8708" max="8708" width="86" customWidth="1"/>
    <col min="8709" max="8709" width="14.42578125" bestFit="1" customWidth="1"/>
    <col min="8710" max="8710" width="12.7109375" bestFit="1" customWidth="1"/>
    <col min="8961" max="8961" width="18" customWidth="1"/>
    <col min="8962" max="8962" width="15" customWidth="1"/>
    <col min="8963" max="8963" width="15.42578125" bestFit="1" customWidth="1"/>
    <col min="8964" max="8964" width="86" customWidth="1"/>
    <col min="8965" max="8965" width="14.42578125" bestFit="1" customWidth="1"/>
    <col min="8966" max="8966" width="12.7109375" bestFit="1" customWidth="1"/>
    <col min="9217" max="9217" width="18" customWidth="1"/>
    <col min="9218" max="9218" width="15" customWidth="1"/>
    <col min="9219" max="9219" width="15.42578125" bestFit="1" customWidth="1"/>
    <col min="9220" max="9220" width="86" customWidth="1"/>
    <col min="9221" max="9221" width="14.42578125" bestFit="1" customWidth="1"/>
    <col min="9222" max="9222" width="12.7109375" bestFit="1" customWidth="1"/>
    <col min="9473" max="9473" width="18" customWidth="1"/>
    <col min="9474" max="9474" width="15" customWidth="1"/>
    <col min="9475" max="9475" width="15.42578125" bestFit="1" customWidth="1"/>
    <col min="9476" max="9476" width="86" customWidth="1"/>
    <col min="9477" max="9477" width="14.42578125" bestFit="1" customWidth="1"/>
    <col min="9478" max="9478" width="12.7109375" bestFit="1" customWidth="1"/>
    <col min="9729" max="9729" width="18" customWidth="1"/>
    <col min="9730" max="9730" width="15" customWidth="1"/>
    <col min="9731" max="9731" width="15.42578125" bestFit="1" customWidth="1"/>
    <col min="9732" max="9732" width="86" customWidth="1"/>
    <col min="9733" max="9733" width="14.42578125" bestFit="1" customWidth="1"/>
    <col min="9734" max="9734" width="12.7109375" bestFit="1" customWidth="1"/>
    <col min="9985" max="9985" width="18" customWidth="1"/>
    <col min="9986" max="9986" width="15" customWidth="1"/>
    <col min="9987" max="9987" width="15.42578125" bestFit="1" customWidth="1"/>
    <col min="9988" max="9988" width="86" customWidth="1"/>
    <col min="9989" max="9989" width="14.42578125" bestFit="1" customWidth="1"/>
    <col min="9990" max="9990" width="12.7109375" bestFit="1" customWidth="1"/>
    <col min="10241" max="10241" width="18" customWidth="1"/>
    <col min="10242" max="10242" width="15" customWidth="1"/>
    <col min="10243" max="10243" width="15.42578125" bestFit="1" customWidth="1"/>
    <col min="10244" max="10244" width="86" customWidth="1"/>
    <col min="10245" max="10245" width="14.42578125" bestFit="1" customWidth="1"/>
    <col min="10246" max="10246" width="12.7109375" bestFit="1" customWidth="1"/>
    <col min="10497" max="10497" width="18" customWidth="1"/>
    <col min="10498" max="10498" width="15" customWidth="1"/>
    <col min="10499" max="10499" width="15.42578125" bestFit="1" customWidth="1"/>
    <col min="10500" max="10500" width="86" customWidth="1"/>
    <col min="10501" max="10501" width="14.42578125" bestFit="1" customWidth="1"/>
    <col min="10502" max="10502" width="12.7109375" bestFit="1" customWidth="1"/>
    <col min="10753" max="10753" width="18" customWidth="1"/>
    <col min="10754" max="10754" width="15" customWidth="1"/>
    <col min="10755" max="10755" width="15.42578125" bestFit="1" customWidth="1"/>
    <col min="10756" max="10756" width="86" customWidth="1"/>
    <col min="10757" max="10757" width="14.42578125" bestFit="1" customWidth="1"/>
    <col min="10758" max="10758" width="12.7109375" bestFit="1" customWidth="1"/>
    <col min="11009" max="11009" width="18" customWidth="1"/>
    <col min="11010" max="11010" width="15" customWidth="1"/>
    <col min="11011" max="11011" width="15.42578125" bestFit="1" customWidth="1"/>
    <col min="11012" max="11012" width="86" customWidth="1"/>
    <col min="11013" max="11013" width="14.42578125" bestFit="1" customWidth="1"/>
    <col min="11014" max="11014" width="12.7109375" bestFit="1" customWidth="1"/>
    <col min="11265" max="11265" width="18" customWidth="1"/>
    <col min="11266" max="11266" width="15" customWidth="1"/>
    <col min="11267" max="11267" width="15.42578125" bestFit="1" customWidth="1"/>
    <col min="11268" max="11268" width="86" customWidth="1"/>
    <col min="11269" max="11269" width="14.42578125" bestFit="1" customWidth="1"/>
    <col min="11270" max="11270" width="12.7109375" bestFit="1" customWidth="1"/>
    <col min="11521" max="11521" width="18" customWidth="1"/>
    <col min="11522" max="11522" width="15" customWidth="1"/>
    <col min="11523" max="11523" width="15.42578125" bestFit="1" customWidth="1"/>
    <col min="11524" max="11524" width="86" customWidth="1"/>
    <col min="11525" max="11525" width="14.42578125" bestFit="1" customWidth="1"/>
    <col min="11526" max="11526" width="12.7109375" bestFit="1" customWidth="1"/>
    <col min="11777" max="11777" width="18" customWidth="1"/>
    <col min="11778" max="11778" width="15" customWidth="1"/>
    <col min="11779" max="11779" width="15.42578125" bestFit="1" customWidth="1"/>
    <col min="11780" max="11780" width="86" customWidth="1"/>
    <col min="11781" max="11781" width="14.42578125" bestFit="1" customWidth="1"/>
    <col min="11782" max="11782" width="12.7109375" bestFit="1" customWidth="1"/>
    <col min="12033" max="12033" width="18" customWidth="1"/>
    <col min="12034" max="12034" width="15" customWidth="1"/>
    <col min="12035" max="12035" width="15.42578125" bestFit="1" customWidth="1"/>
    <col min="12036" max="12036" width="86" customWidth="1"/>
    <col min="12037" max="12037" width="14.42578125" bestFit="1" customWidth="1"/>
    <col min="12038" max="12038" width="12.7109375" bestFit="1" customWidth="1"/>
    <col min="12289" max="12289" width="18" customWidth="1"/>
    <col min="12290" max="12290" width="15" customWidth="1"/>
    <col min="12291" max="12291" width="15.42578125" bestFit="1" customWidth="1"/>
    <col min="12292" max="12292" width="86" customWidth="1"/>
    <col min="12293" max="12293" width="14.42578125" bestFit="1" customWidth="1"/>
    <col min="12294" max="12294" width="12.7109375" bestFit="1" customWidth="1"/>
    <col min="12545" max="12545" width="18" customWidth="1"/>
    <col min="12546" max="12546" width="15" customWidth="1"/>
    <col min="12547" max="12547" width="15.42578125" bestFit="1" customWidth="1"/>
    <col min="12548" max="12548" width="86" customWidth="1"/>
    <col min="12549" max="12549" width="14.42578125" bestFit="1" customWidth="1"/>
    <col min="12550" max="12550" width="12.7109375" bestFit="1" customWidth="1"/>
    <col min="12801" max="12801" width="18" customWidth="1"/>
    <col min="12802" max="12802" width="15" customWidth="1"/>
    <col min="12803" max="12803" width="15.42578125" bestFit="1" customWidth="1"/>
    <col min="12804" max="12804" width="86" customWidth="1"/>
    <col min="12805" max="12805" width="14.42578125" bestFit="1" customWidth="1"/>
    <col min="12806" max="12806" width="12.7109375" bestFit="1" customWidth="1"/>
    <col min="13057" max="13057" width="18" customWidth="1"/>
    <col min="13058" max="13058" width="15" customWidth="1"/>
    <col min="13059" max="13059" width="15.42578125" bestFit="1" customWidth="1"/>
    <col min="13060" max="13060" width="86" customWidth="1"/>
    <col min="13061" max="13061" width="14.42578125" bestFit="1" customWidth="1"/>
    <col min="13062" max="13062" width="12.7109375" bestFit="1" customWidth="1"/>
    <col min="13313" max="13313" width="18" customWidth="1"/>
    <col min="13314" max="13314" width="15" customWidth="1"/>
    <col min="13315" max="13315" width="15.42578125" bestFit="1" customWidth="1"/>
    <col min="13316" max="13316" width="86" customWidth="1"/>
    <col min="13317" max="13317" width="14.42578125" bestFit="1" customWidth="1"/>
    <col min="13318" max="13318" width="12.7109375" bestFit="1" customWidth="1"/>
    <col min="13569" max="13569" width="18" customWidth="1"/>
    <col min="13570" max="13570" width="15" customWidth="1"/>
    <col min="13571" max="13571" width="15.42578125" bestFit="1" customWidth="1"/>
    <col min="13572" max="13572" width="86" customWidth="1"/>
    <col min="13573" max="13573" width="14.42578125" bestFit="1" customWidth="1"/>
    <col min="13574" max="13574" width="12.7109375" bestFit="1" customWidth="1"/>
    <col min="13825" max="13825" width="18" customWidth="1"/>
    <col min="13826" max="13826" width="15" customWidth="1"/>
    <col min="13827" max="13827" width="15.42578125" bestFit="1" customWidth="1"/>
    <col min="13828" max="13828" width="86" customWidth="1"/>
    <col min="13829" max="13829" width="14.42578125" bestFit="1" customWidth="1"/>
    <col min="13830" max="13830" width="12.7109375" bestFit="1" customWidth="1"/>
    <col min="14081" max="14081" width="18" customWidth="1"/>
    <col min="14082" max="14082" width="15" customWidth="1"/>
    <col min="14083" max="14083" width="15.42578125" bestFit="1" customWidth="1"/>
    <col min="14084" max="14084" width="86" customWidth="1"/>
    <col min="14085" max="14085" width="14.42578125" bestFit="1" customWidth="1"/>
    <col min="14086" max="14086" width="12.7109375" bestFit="1" customWidth="1"/>
    <col min="14337" max="14337" width="18" customWidth="1"/>
    <col min="14338" max="14338" width="15" customWidth="1"/>
    <col min="14339" max="14339" width="15.42578125" bestFit="1" customWidth="1"/>
    <col min="14340" max="14340" width="86" customWidth="1"/>
    <col min="14341" max="14341" width="14.42578125" bestFit="1" customWidth="1"/>
    <col min="14342" max="14342" width="12.7109375" bestFit="1" customWidth="1"/>
    <col min="14593" max="14593" width="18" customWidth="1"/>
    <col min="14594" max="14594" width="15" customWidth="1"/>
    <col min="14595" max="14595" width="15.42578125" bestFit="1" customWidth="1"/>
    <col min="14596" max="14596" width="86" customWidth="1"/>
    <col min="14597" max="14597" width="14.42578125" bestFit="1" customWidth="1"/>
    <col min="14598" max="14598" width="12.7109375" bestFit="1" customWidth="1"/>
    <col min="14849" max="14849" width="18" customWidth="1"/>
    <col min="14850" max="14850" width="15" customWidth="1"/>
    <col min="14851" max="14851" width="15.42578125" bestFit="1" customWidth="1"/>
    <col min="14852" max="14852" width="86" customWidth="1"/>
    <col min="14853" max="14853" width="14.42578125" bestFit="1" customWidth="1"/>
    <col min="14854" max="14854" width="12.7109375" bestFit="1" customWidth="1"/>
    <col min="15105" max="15105" width="18" customWidth="1"/>
    <col min="15106" max="15106" width="15" customWidth="1"/>
    <col min="15107" max="15107" width="15.42578125" bestFit="1" customWidth="1"/>
    <col min="15108" max="15108" width="86" customWidth="1"/>
    <col min="15109" max="15109" width="14.42578125" bestFit="1" customWidth="1"/>
    <col min="15110" max="15110" width="12.7109375" bestFit="1" customWidth="1"/>
    <col min="15361" max="15361" width="18" customWidth="1"/>
    <col min="15362" max="15362" width="15" customWidth="1"/>
    <col min="15363" max="15363" width="15.42578125" bestFit="1" customWidth="1"/>
    <col min="15364" max="15364" width="86" customWidth="1"/>
    <col min="15365" max="15365" width="14.42578125" bestFit="1" customWidth="1"/>
    <col min="15366" max="15366" width="12.7109375" bestFit="1" customWidth="1"/>
    <col min="15617" max="15617" width="18" customWidth="1"/>
    <col min="15618" max="15618" width="15" customWidth="1"/>
    <col min="15619" max="15619" width="15.42578125" bestFit="1" customWidth="1"/>
    <col min="15620" max="15620" width="86" customWidth="1"/>
    <col min="15621" max="15621" width="14.42578125" bestFit="1" customWidth="1"/>
    <col min="15622" max="15622" width="12.7109375" bestFit="1" customWidth="1"/>
    <col min="15873" max="15873" width="18" customWidth="1"/>
    <col min="15874" max="15874" width="15" customWidth="1"/>
    <col min="15875" max="15875" width="15.42578125" bestFit="1" customWidth="1"/>
    <col min="15876" max="15876" width="86" customWidth="1"/>
    <col min="15877" max="15877" width="14.42578125" bestFit="1" customWidth="1"/>
    <col min="15878" max="15878" width="12.7109375" bestFit="1" customWidth="1"/>
    <col min="16129" max="16129" width="18" customWidth="1"/>
    <col min="16130" max="16130" width="15" customWidth="1"/>
    <col min="16131" max="16131" width="15.42578125" bestFit="1" customWidth="1"/>
    <col min="16132" max="16132" width="86" customWidth="1"/>
    <col min="16133" max="16133" width="14.42578125" bestFit="1" customWidth="1"/>
    <col min="16134" max="16134" width="12.7109375" bestFit="1" customWidth="1"/>
  </cols>
  <sheetData>
    <row r="1" spans="1:6" x14ac:dyDescent="0.25">
      <c r="A1" t="s">
        <v>867</v>
      </c>
      <c r="B1" t="s">
        <v>1460</v>
      </c>
      <c r="C1" t="s">
        <v>1461</v>
      </c>
      <c r="D1" t="s">
        <v>1462</v>
      </c>
      <c r="E1" s="64" t="s">
        <v>1463</v>
      </c>
      <c r="F1" s="64" t="s">
        <v>1464</v>
      </c>
    </row>
    <row r="2" spans="1:6" x14ac:dyDescent="0.25">
      <c r="A2" t="s">
        <v>1465</v>
      </c>
      <c r="B2" t="s">
        <v>165</v>
      </c>
      <c r="C2" s="77">
        <v>42370</v>
      </c>
      <c r="D2" t="s">
        <v>1466</v>
      </c>
      <c r="E2" s="64">
        <v>-137578967.84999999</v>
      </c>
      <c r="F2" s="64">
        <v>0</v>
      </c>
    </row>
    <row r="3" spans="1:6" x14ac:dyDescent="0.25">
      <c r="A3" t="s">
        <v>1465</v>
      </c>
      <c r="B3" t="s">
        <v>165</v>
      </c>
      <c r="C3" s="77">
        <v>42613</v>
      </c>
      <c r="D3" t="s">
        <v>1467</v>
      </c>
      <c r="E3" s="64">
        <v>0</v>
      </c>
      <c r="F3" s="64">
        <v>36000000</v>
      </c>
    </row>
    <row r="4" spans="1:6" x14ac:dyDescent="0.25">
      <c r="A4" t="s">
        <v>1465</v>
      </c>
      <c r="B4" t="s">
        <v>165</v>
      </c>
      <c r="C4" s="77">
        <v>42613</v>
      </c>
      <c r="D4" t="s">
        <v>1468</v>
      </c>
      <c r="E4" s="64">
        <v>35000000</v>
      </c>
      <c r="F4" s="64">
        <v>0</v>
      </c>
    </row>
    <row r="5" spans="1:6" x14ac:dyDescent="0.25">
      <c r="A5" t="s">
        <v>1465</v>
      </c>
      <c r="B5" t="s">
        <v>165</v>
      </c>
      <c r="C5" s="77">
        <v>42625</v>
      </c>
      <c r="D5" t="s">
        <v>1469</v>
      </c>
      <c r="E5" s="64">
        <v>0</v>
      </c>
      <c r="F5" s="64">
        <v>4000000</v>
      </c>
    </row>
    <row r="6" spans="1:6" x14ac:dyDescent="0.25">
      <c r="A6" t="s">
        <v>1465</v>
      </c>
      <c r="B6" t="s">
        <v>165</v>
      </c>
      <c r="C6" s="77">
        <v>42626</v>
      </c>
      <c r="D6" t="s">
        <v>1469</v>
      </c>
      <c r="E6" s="64">
        <v>0</v>
      </c>
      <c r="F6" s="64">
        <v>17500000</v>
      </c>
    </row>
    <row r="7" spans="1:6" x14ac:dyDescent="0.25">
      <c r="A7" t="s">
        <v>1465</v>
      </c>
      <c r="B7" t="s">
        <v>165</v>
      </c>
      <c r="C7" s="77">
        <v>42627</v>
      </c>
      <c r="D7" t="s">
        <v>1470</v>
      </c>
      <c r="E7" s="64">
        <v>0</v>
      </c>
      <c r="F7" s="64">
        <v>1500000</v>
      </c>
    </row>
    <row r="8" spans="1:6" x14ac:dyDescent="0.25">
      <c r="A8" t="s">
        <v>1465</v>
      </c>
      <c r="B8" t="s">
        <v>165</v>
      </c>
      <c r="C8" s="77">
        <v>42629</v>
      </c>
      <c r="D8" t="s">
        <v>1470</v>
      </c>
      <c r="E8" s="64">
        <v>0</v>
      </c>
      <c r="F8" s="64">
        <v>3000000</v>
      </c>
    </row>
    <row r="9" spans="1:6" x14ac:dyDescent="0.25">
      <c r="A9" t="s">
        <v>1465</v>
      </c>
      <c r="B9" t="s">
        <v>165</v>
      </c>
      <c r="C9" s="77">
        <v>42632</v>
      </c>
      <c r="D9" t="s">
        <v>1471</v>
      </c>
      <c r="E9" s="64">
        <v>25000000</v>
      </c>
      <c r="F9" s="64">
        <v>0</v>
      </c>
    </row>
    <row r="10" spans="1:6" x14ac:dyDescent="0.25">
      <c r="A10" t="s">
        <v>1465</v>
      </c>
      <c r="B10" t="s">
        <v>165</v>
      </c>
      <c r="C10" s="77">
        <v>42733</v>
      </c>
      <c r="D10" t="s">
        <v>1472</v>
      </c>
      <c r="E10" s="64">
        <v>1465081.49</v>
      </c>
      <c r="F10" s="64">
        <v>0</v>
      </c>
    </row>
    <row r="11" spans="1:6" x14ac:dyDescent="0.25">
      <c r="A11" t="s">
        <v>1473</v>
      </c>
      <c r="B11" t="s">
        <v>166</v>
      </c>
      <c r="C11" s="77">
        <v>42370</v>
      </c>
      <c r="D11" t="s">
        <v>1466</v>
      </c>
      <c r="E11" s="64">
        <v>-25417030.699999999</v>
      </c>
      <c r="F11" s="64">
        <v>0</v>
      </c>
    </row>
    <row r="12" spans="1:6" x14ac:dyDescent="0.25">
      <c r="A12" t="s">
        <v>1474</v>
      </c>
      <c r="B12" t="s">
        <v>1475</v>
      </c>
      <c r="C12" s="77">
        <v>42370</v>
      </c>
      <c r="D12" t="s">
        <v>1466</v>
      </c>
      <c r="E12" s="64">
        <v>0</v>
      </c>
      <c r="F12" s="64">
        <v>0</v>
      </c>
    </row>
    <row r="13" spans="1:6" x14ac:dyDescent="0.25">
      <c r="A13" t="s">
        <v>1474</v>
      </c>
      <c r="B13" t="s">
        <v>167</v>
      </c>
      <c r="C13" s="77">
        <v>42370</v>
      </c>
      <c r="D13" t="s">
        <v>1466</v>
      </c>
      <c r="E13" s="64">
        <v>-10001480.25</v>
      </c>
      <c r="F13" s="64">
        <v>0</v>
      </c>
    </row>
    <row r="14" spans="1:6" x14ac:dyDescent="0.25">
      <c r="A14" t="s">
        <v>1474</v>
      </c>
      <c r="B14" t="s">
        <v>167</v>
      </c>
      <c r="C14" s="77">
        <v>42398</v>
      </c>
      <c r="D14" t="s">
        <v>1476</v>
      </c>
      <c r="E14" s="64">
        <v>0</v>
      </c>
      <c r="F14" s="79">
        <v>96963.22</v>
      </c>
    </row>
    <row r="15" spans="1:6" x14ac:dyDescent="0.25">
      <c r="A15" t="s">
        <v>1474</v>
      </c>
      <c r="B15" t="s">
        <v>167</v>
      </c>
      <c r="C15" s="77">
        <v>42429</v>
      </c>
      <c r="D15" t="s">
        <v>1477</v>
      </c>
      <c r="E15" s="64">
        <v>0</v>
      </c>
      <c r="F15" s="79">
        <v>96181.99</v>
      </c>
    </row>
    <row r="16" spans="1:6" x14ac:dyDescent="0.25">
      <c r="A16" t="s">
        <v>1474</v>
      </c>
      <c r="B16" t="s">
        <v>167</v>
      </c>
      <c r="C16" s="77">
        <v>42460</v>
      </c>
      <c r="D16" t="s">
        <v>1478</v>
      </c>
      <c r="E16" s="64">
        <v>0</v>
      </c>
      <c r="F16" s="79">
        <v>89881.45</v>
      </c>
    </row>
    <row r="17" spans="1:6" x14ac:dyDescent="0.25">
      <c r="A17" t="s">
        <v>1474</v>
      </c>
      <c r="B17" t="s">
        <v>167</v>
      </c>
      <c r="C17" s="77">
        <v>42466</v>
      </c>
      <c r="D17" t="s">
        <v>1479</v>
      </c>
      <c r="E17" s="64">
        <v>0</v>
      </c>
      <c r="F17" s="64">
        <v>377874.22</v>
      </c>
    </row>
    <row r="18" spans="1:6" x14ac:dyDescent="0.25">
      <c r="A18" t="s">
        <v>1474</v>
      </c>
      <c r="B18" t="s">
        <v>167</v>
      </c>
      <c r="C18" s="77">
        <v>42489</v>
      </c>
      <c r="D18" t="s">
        <v>1480</v>
      </c>
      <c r="E18" s="64">
        <v>4447588.17</v>
      </c>
      <c r="F18" s="64">
        <v>0</v>
      </c>
    </row>
    <row r="19" spans="1:6" x14ac:dyDescent="0.25">
      <c r="A19" t="s">
        <v>1474</v>
      </c>
      <c r="B19" t="s">
        <v>167</v>
      </c>
      <c r="C19" s="77">
        <v>42489</v>
      </c>
      <c r="D19" t="s">
        <v>1480</v>
      </c>
      <c r="E19" s="64">
        <v>0</v>
      </c>
      <c r="F19" s="64">
        <v>4447588.17</v>
      </c>
    </row>
    <row r="20" spans="1:6" x14ac:dyDescent="0.25">
      <c r="A20" t="s">
        <v>1474</v>
      </c>
      <c r="B20" t="s">
        <v>167</v>
      </c>
      <c r="C20" s="77">
        <v>42489</v>
      </c>
      <c r="D20" t="s">
        <v>1481</v>
      </c>
      <c r="E20" s="64">
        <v>0</v>
      </c>
      <c r="F20" s="79">
        <v>102357.12</v>
      </c>
    </row>
    <row r="21" spans="1:6" x14ac:dyDescent="0.25">
      <c r="A21" t="s">
        <v>1474</v>
      </c>
      <c r="B21" t="s">
        <v>167</v>
      </c>
      <c r="C21" s="77">
        <v>42489</v>
      </c>
      <c r="D21" t="s">
        <v>1482</v>
      </c>
      <c r="E21" s="64">
        <v>377874.22</v>
      </c>
      <c r="F21" s="64">
        <v>0</v>
      </c>
    </row>
    <row r="22" spans="1:6" x14ac:dyDescent="0.25">
      <c r="A22" t="s">
        <v>1474</v>
      </c>
      <c r="B22" t="s">
        <v>167</v>
      </c>
      <c r="C22" s="77">
        <v>42489</v>
      </c>
      <c r="D22" t="s">
        <v>1483</v>
      </c>
      <c r="E22" s="64">
        <v>0</v>
      </c>
      <c r="F22" s="64">
        <v>203555.22</v>
      </c>
    </row>
    <row r="23" spans="1:6" x14ac:dyDescent="0.25">
      <c r="A23" t="s">
        <v>1474</v>
      </c>
      <c r="B23" t="s">
        <v>167</v>
      </c>
      <c r="C23" s="77">
        <v>42493</v>
      </c>
      <c r="D23" t="s">
        <v>1484</v>
      </c>
      <c r="E23" s="64">
        <v>0</v>
      </c>
      <c r="F23" s="64">
        <v>467626.88</v>
      </c>
    </row>
    <row r="24" spans="1:6" x14ac:dyDescent="0.25">
      <c r="A24" t="s">
        <v>1474</v>
      </c>
      <c r="B24" t="s">
        <v>167</v>
      </c>
      <c r="C24" s="77">
        <v>42521</v>
      </c>
      <c r="D24" t="s">
        <v>1485</v>
      </c>
      <c r="E24" s="64">
        <v>0</v>
      </c>
      <c r="F24" s="79">
        <v>119246.98</v>
      </c>
    </row>
    <row r="25" spans="1:6" x14ac:dyDescent="0.25">
      <c r="A25" t="s">
        <v>1474</v>
      </c>
      <c r="B25" t="s">
        <v>167</v>
      </c>
      <c r="C25" s="77">
        <v>42521</v>
      </c>
      <c r="D25" t="s">
        <v>1486</v>
      </c>
      <c r="E25" s="64">
        <v>2739901.36</v>
      </c>
      <c r="F25" s="64">
        <v>0</v>
      </c>
    </row>
    <row r="26" spans="1:6" x14ac:dyDescent="0.25">
      <c r="A26" t="s">
        <v>1474</v>
      </c>
      <c r="B26" t="s">
        <v>167</v>
      </c>
      <c r="C26" s="77">
        <v>42521</v>
      </c>
      <c r="D26" t="s">
        <v>1487</v>
      </c>
      <c r="E26" s="64">
        <v>467626.88</v>
      </c>
      <c r="F26" s="64">
        <v>0</v>
      </c>
    </row>
    <row r="27" spans="1:6" x14ac:dyDescent="0.25">
      <c r="A27" t="s">
        <v>1474</v>
      </c>
      <c r="B27" t="s">
        <v>167</v>
      </c>
      <c r="C27" s="77">
        <v>42551</v>
      </c>
      <c r="D27" t="s">
        <v>1488</v>
      </c>
      <c r="E27" s="64">
        <v>0</v>
      </c>
      <c r="F27" s="79">
        <v>122015.79</v>
      </c>
    </row>
    <row r="28" spans="1:6" x14ac:dyDescent="0.25">
      <c r="A28" t="s">
        <v>1474</v>
      </c>
      <c r="B28" t="s">
        <v>167</v>
      </c>
      <c r="C28" s="77">
        <v>42580</v>
      </c>
      <c r="D28" t="s">
        <v>1489</v>
      </c>
      <c r="E28" s="64">
        <v>0</v>
      </c>
      <c r="F28" s="79">
        <v>127244.76</v>
      </c>
    </row>
    <row r="29" spans="1:6" x14ac:dyDescent="0.25">
      <c r="A29" t="s">
        <v>1474</v>
      </c>
      <c r="B29" t="s">
        <v>167</v>
      </c>
      <c r="C29" s="77">
        <v>42613</v>
      </c>
      <c r="D29" t="s">
        <v>1490</v>
      </c>
      <c r="E29" s="64">
        <v>0</v>
      </c>
      <c r="F29" s="79">
        <v>133571.6</v>
      </c>
    </row>
    <row r="30" spans="1:6" x14ac:dyDescent="0.25">
      <c r="A30" t="s">
        <v>1474</v>
      </c>
      <c r="B30" t="s">
        <v>167</v>
      </c>
      <c r="C30" s="77">
        <v>42643</v>
      </c>
      <c r="D30" t="s">
        <v>1491</v>
      </c>
      <c r="E30" s="64">
        <v>1619891.02</v>
      </c>
      <c r="F30" s="64">
        <v>0</v>
      </c>
    </row>
    <row r="31" spans="1:6" x14ac:dyDescent="0.25">
      <c r="A31" t="s">
        <v>1474</v>
      </c>
      <c r="B31" t="s">
        <v>167</v>
      </c>
      <c r="C31" s="77">
        <v>42643</v>
      </c>
      <c r="D31" t="s">
        <v>1492</v>
      </c>
      <c r="E31" s="64">
        <v>26000000</v>
      </c>
      <c r="F31" s="64">
        <v>0</v>
      </c>
    </row>
    <row r="32" spans="1:6" x14ac:dyDescent="0.25">
      <c r="A32" t="s">
        <v>1474</v>
      </c>
      <c r="B32" t="s">
        <v>167</v>
      </c>
      <c r="C32" s="77">
        <v>42643</v>
      </c>
      <c r="D32" t="s">
        <v>1493</v>
      </c>
      <c r="E32" s="64">
        <v>0</v>
      </c>
      <c r="F32" s="79">
        <v>132872.76999999999</v>
      </c>
    </row>
    <row r="33" spans="1:6" x14ac:dyDescent="0.25">
      <c r="A33" t="s">
        <v>1474</v>
      </c>
      <c r="B33" t="s">
        <v>167</v>
      </c>
      <c r="C33" s="77">
        <v>42674</v>
      </c>
      <c r="D33" t="s">
        <v>1494</v>
      </c>
      <c r="E33" s="64">
        <v>0</v>
      </c>
      <c r="F33" s="79">
        <v>131173.18</v>
      </c>
    </row>
    <row r="34" spans="1:6" x14ac:dyDescent="0.25">
      <c r="A34" t="s">
        <v>1474</v>
      </c>
      <c r="B34" t="s">
        <v>167</v>
      </c>
      <c r="C34" s="77">
        <v>42704</v>
      </c>
      <c r="D34" t="s">
        <v>1495</v>
      </c>
      <c r="E34" s="64">
        <v>0</v>
      </c>
      <c r="F34" s="79">
        <v>133519.10999999999</v>
      </c>
    </row>
    <row r="35" spans="1:6" x14ac:dyDescent="0.25">
      <c r="A35" t="s">
        <v>1474</v>
      </c>
      <c r="B35" t="s">
        <v>167</v>
      </c>
      <c r="C35" s="77">
        <v>42734</v>
      </c>
      <c r="D35" t="s">
        <v>1496</v>
      </c>
      <c r="E35" s="64">
        <v>0</v>
      </c>
      <c r="F35" s="79">
        <v>137229.26</v>
      </c>
    </row>
    <row r="36" spans="1:6" x14ac:dyDescent="0.25">
      <c r="A36" t="s">
        <v>1474</v>
      </c>
      <c r="B36" t="s">
        <v>167</v>
      </c>
      <c r="C36" s="77">
        <v>42734</v>
      </c>
      <c r="D36" t="s">
        <v>1497</v>
      </c>
      <c r="E36" s="73">
        <v>1218941</v>
      </c>
      <c r="F36" s="64">
        <v>0</v>
      </c>
    </row>
    <row r="37" spans="1:6" x14ac:dyDescent="0.25">
      <c r="A37" t="s">
        <v>1498</v>
      </c>
      <c r="B37" t="s">
        <v>168</v>
      </c>
      <c r="C37" s="77">
        <v>42370</v>
      </c>
      <c r="D37" t="s">
        <v>1466</v>
      </c>
      <c r="E37" s="64">
        <v>37446850.600000001</v>
      </c>
      <c r="F37" s="64">
        <v>0</v>
      </c>
    </row>
    <row r="38" spans="1:6" x14ac:dyDescent="0.25">
      <c r="A38" t="s">
        <v>1498</v>
      </c>
      <c r="B38" t="s">
        <v>168</v>
      </c>
      <c r="C38" s="77">
        <v>42429</v>
      </c>
      <c r="D38" t="s">
        <v>1499</v>
      </c>
      <c r="E38" s="64">
        <v>0</v>
      </c>
      <c r="F38" s="64">
        <v>3536938.47</v>
      </c>
    </row>
    <row r="39" spans="1:6" x14ac:dyDescent="0.25">
      <c r="A39" t="s">
        <v>1498</v>
      </c>
      <c r="B39" t="s">
        <v>168</v>
      </c>
      <c r="C39" s="77">
        <v>42429</v>
      </c>
      <c r="D39" t="s">
        <v>1500</v>
      </c>
      <c r="E39" s="64">
        <v>0</v>
      </c>
      <c r="F39" s="64">
        <v>1578804.08</v>
      </c>
    </row>
    <row r="40" spans="1:6" x14ac:dyDescent="0.25">
      <c r="A40" t="s">
        <v>1498</v>
      </c>
      <c r="B40" t="s">
        <v>168</v>
      </c>
      <c r="C40" s="77">
        <v>42466</v>
      </c>
      <c r="D40" t="s">
        <v>1501</v>
      </c>
      <c r="E40" s="64">
        <v>0</v>
      </c>
      <c r="F40" s="64">
        <v>927345.5</v>
      </c>
    </row>
    <row r="41" spans="1:6" x14ac:dyDescent="0.25">
      <c r="A41" t="s">
        <v>1498</v>
      </c>
      <c r="B41" t="s">
        <v>168</v>
      </c>
      <c r="C41" s="77">
        <v>42489</v>
      </c>
      <c r="D41" t="s">
        <v>1502</v>
      </c>
      <c r="E41" s="64">
        <v>927345.51</v>
      </c>
      <c r="F41" s="64">
        <v>0</v>
      </c>
    </row>
    <row r="42" spans="1:6" x14ac:dyDescent="0.25">
      <c r="A42" t="s">
        <v>1498</v>
      </c>
      <c r="B42" t="s">
        <v>168</v>
      </c>
      <c r="C42" s="77">
        <v>42489</v>
      </c>
      <c r="D42" t="s">
        <v>1503</v>
      </c>
      <c r="E42" s="64">
        <v>3536938.47</v>
      </c>
      <c r="F42" s="64">
        <v>0</v>
      </c>
    </row>
    <row r="43" spans="1:6" x14ac:dyDescent="0.25">
      <c r="A43" t="s">
        <v>1498</v>
      </c>
      <c r="B43" t="s">
        <v>168</v>
      </c>
      <c r="C43" s="77">
        <v>42493</v>
      </c>
      <c r="D43" t="s">
        <v>1504</v>
      </c>
      <c r="E43" s="64">
        <v>0</v>
      </c>
      <c r="F43" s="64">
        <v>1770499.55</v>
      </c>
    </row>
    <row r="44" spans="1:6" x14ac:dyDescent="0.25">
      <c r="A44" t="s">
        <v>1498</v>
      </c>
      <c r="B44" t="s">
        <v>168</v>
      </c>
      <c r="C44" s="77">
        <v>42521</v>
      </c>
      <c r="D44" t="s">
        <v>1505</v>
      </c>
      <c r="E44" s="64">
        <v>1770499.55</v>
      </c>
      <c r="F44" s="64">
        <v>0</v>
      </c>
    </row>
    <row r="45" spans="1:6" x14ac:dyDescent="0.25">
      <c r="A45" t="s">
        <v>1498</v>
      </c>
      <c r="B45" t="s">
        <v>168</v>
      </c>
      <c r="C45" s="77">
        <v>42535</v>
      </c>
      <c r="D45" t="s">
        <v>1506</v>
      </c>
      <c r="E45" s="64">
        <v>0</v>
      </c>
      <c r="F45" s="64">
        <v>1452182.71</v>
      </c>
    </row>
    <row r="46" spans="1:6" x14ac:dyDescent="0.25">
      <c r="A46" t="s">
        <v>1498</v>
      </c>
      <c r="B46" t="s">
        <v>168</v>
      </c>
      <c r="C46" s="77">
        <v>42551</v>
      </c>
      <c r="D46" t="s">
        <v>1507</v>
      </c>
      <c r="E46" s="64">
        <v>1452182.71</v>
      </c>
      <c r="F46" s="64">
        <v>0</v>
      </c>
    </row>
    <row r="47" spans="1:6" x14ac:dyDescent="0.25">
      <c r="A47" t="s">
        <v>1498</v>
      </c>
      <c r="B47" t="s">
        <v>168</v>
      </c>
      <c r="C47" s="77">
        <v>42559</v>
      </c>
      <c r="D47" t="s">
        <v>1508</v>
      </c>
      <c r="E47" s="64">
        <v>0</v>
      </c>
      <c r="F47" s="64">
        <v>1439098.68</v>
      </c>
    </row>
    <row r="48" spans="1:6" x14ac:dyDescent="0.25">
      <c r="A48" t="s">
        <v>1498</v>
      </c>
      <c r="B48" t="s">
        <v>168</v>
      </c>
      <c r="C48" s="77">
        <v>42580</v>
      </c>
      <c r="D48" t="s">
        <v>1509</v>
      </c>
      <c r="E48" s="64">
        <v>1439098.68</v>
      </c>
      <c r="F48" s="64">
        <v>0</v>
      </c>
    </row>
    <row r="49" spans="1:6" x14ac:dyDescent="0.25">
      <c r="A49" t="s">
        <v>1498</v>
      </c>
      <c r="B49" t="s">
        <v>168</v>
      </c>
      <c r="C49" s="77">
        <v>42613</v>
      </c>
      <c r="D49" t="s">
        <v>1510</v>
      </c>
      <c r="E49" s="64">
        <v>36000000</v>
      </c>
      <c r="F49" s="64">
        <v>0</v>
      </c>
    </row>
    <row r="50" spans="1:6" x14ac:dyDescent="0.25">
      <c r="A50" t="s">
        <v>1498</v>
      </c>
      <c r="B50" t="s">
        <v>168</v>
      </c>
      <c r="C50" s="77">
        <v>42615</v>
      </c>
      <c r="D50" t="s">
        <v>1511</v>
      </c>
      <c r="E50" s="64">
        <v>0</v>
      </c>
      <c r="F50" s="64">
        <v>626237.54</v>
      </c>
    </row>
    <row r="51" spans="1:6" x14ac:dyDescent="0.25">
      <c r="A51" t="s">
        <v>1498</v>
      </c>
      <c r="B51" t="s">
        <v>168</v>
      </c>
      <c r="C51" s="77">
        <v>42643</v>
      </c>
      <c r="D51" t="s">
        <v>1512</v>
      </c>
      <c r="E51" s="64">
        <v>2205041.62</v>
      </c>
      <c r="F51" s="64">
        <v>0</v>
      </c>
    </row>
    <row r="52" spans="1:6" x14ac:dyDescent="0.25">
      <c r="A52" t="s">
        <v>1498</v>
      </c>
      <c r="B52" t="s">
        <v>168</v>
      </c>
      <c r="C52" s="77">
        <v>42723</v>
      </c>
      <c r="D52" t="s">
        <v>1513</v>
      </c>
      <c r="E52" s="64">
        <v>0</v>
      </c>
      <c r="F52" s="64">
        <v>6036577.1799999997</v>
      </c>
    </row>
    <row r="53" spans="1:6" x14ac:dyDescent="0.25">
      <c r="A53" t="s">
        <v>1498</v>
      </c>
      <c r="B53" t="s">
        <v>168</v>
      </c>
      <c r="C53" s="77">
        <v>42734</v>
      </c>
      <c r="D53" t="s">
        <v>1514</v>
      </c>
      <c r="E53" s="64">
        <v>6042344.4800000004</v>
      </c>
      <c r="F53" s="64">
        <v>0</v>
      </c>
    </row>
    <row r="54" spans="1:6" x14ac:dyDescent="0.25">
      <c r="A54" t="s">
        <v>1515</v>
      </c>
      <c r="B54" t="s">
        <v>169</v>
      </c>
      <c r="C54" s="77">
        <v>42370</v>
      </c>
      <c r="D54" t="s">
        <v>1466</v>
      </c>
      <c r="E54" s="64">
        <v>14787352.9</v>
      </c>
      <c r="F54" s="64">
        <v>0</v>
      </c>
    </row>
    <row r="55" spans="1:6" x14ac:dyDescent="0.25">
      <c r="A55" t="s">
        <v>1515</v>
      </c>
      <c r="B55" t="s">
        <v>169</v>
      </c>
      <c r="C55" s="77">
        <v>42489</v>
      </c>
      <c r="D55" t="s">
        <v>1516</v>
      </c>
      <c r="E55" s="64">
        <v>0</v>
      </c>
      <c r="F55" s="78">
        <v>6527492.0899999999</v>
      </c>
    </row>
    <row r="56" spans="1:6" x14ac:dyDescent="0.25">
      <c r="A56" t="s">
        <v>1515</v>
      </c>
      <c r="B56" t="s">
        <v>169</v>
      </c>
      <c r="C56" s="77">
        <v>42493</v>
      </c>
      <c r="D56" t="s">
        <v>1517</v>
      </c>
      <c r="E56" s="64">
        <v>1902407.46</v>
      </c>
      <c r="F56" s="64">
        <v>0</v>
      </c>
    </row>
    <row r="57" spans="1:6" x14ac:dyDescent="0.25">
      <c r="A57" t="s">
        <v>1515</v>
      </c>
      <c r="B57" t="s">
        <v>169</v>
      </c>
      <c r="C57" s="77">
        <v>42551</v>
      </c>
      <c r="D57" t="s">
        <v>1518</v>
      </c>
      <c r="E57" s="64">
        <v>1234355.3</v>
      </c>
      <c r="F57" s="64">
        <v>0</v>
      </c>
    </row>
    <row r="58" spans="1:6" x14ac:dyDescent="0.25">
      <c r="A58" t="s">
        <v>1515</v>
      </c>
      <c r="B58" t="s">
        <v>169</v>
      </c>
      <c r="C58" s="77">
        <v>42559</v>
      </c>
      <c r="D58" t="s">
        <v>1519</v>
      </c>
      <c r="E58" s="64">
        <v>865644.7</v>
      </c>
      <c r="F58" s="64">
        <v>0</v>
      </c>
    </row>
    <row r="59" spans="1:6" x14ac:dyDescent="0.25">
      <c r="A59" t="s">
        <v>1515</v>
      </c>
      <c r="B59" t="s">
        <v>169</v>
      </c>
      <c r="C59" s="77">
        <v>42661</v>
      </c>
      <c r="D59" t="s">
        <v>1520</v>
      </c>
      <c r="E59" s="64">
        <v>250000</v>
      </c>
      <c r="F59" s="64">
        <v>0</v>
      </c>
    </row>
    <row r="60" spans="1:6" x14ac:dyDescent="0.25">
      <c r="A60" t="s">
        <v>1515</v>
      </c>
      <c r="B60" t="s">
        <v>169</v>
      </c>
      <c r="C60" s="77">
        <v>42733</v>
      </c>
      <c r="D60" t="s">
        <v>1521</v>
      </c>
      <c r="E60" s="64">
        <v>3000000</v>
      </c>
      <c r="F60" s="64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O77"/>
  <sheetViews>
    <sheetView showGridLines="0" topLeftCell="A5" zoomScale="80" zoomScaleNormal="80" zoomScaleSheetLayoutView="80" workbookViewId="0">
      <selection activeCell="I20" sqref="I20"/>
    </sheetView>
  </sheetViews>
  <sheetFormatPr defaultRowHeight="15" x14ac:dyDescent="0.25"/>
  <cols>
    <col min="1" max="1" width="65" style="107" bestFit="1" customWidth="1"/>
    <col min="2" max="2" width="6.42578125" style="99" customWidth="1"/>
    <col min="3" max="3" width="2.140625" style="107" customWidth="1"/>
    <col min="4" max="4" width="12.5703125" style="107" bestFit="1" customWidth="1"/>
    <col min="5" max="5" width="2.140625" style="107" customWidth="1"/>
    <col min="6" max="6" width="13.7109375" style="107" bestFit="1" customWidth="1"/>
    <col min="7" max="7" width="2.140625" style="107" customWidth="1"/>
    <col min="8" max="8" width="10.28515625" style="107" bestFit="1" customWidth="1"/>
    <col min="9" max="9" width="56.28515625" style="107" bestFit="1" customWidth="1"/>
    <col min="10" max="11" width="5.85546875" style="99" customWidth="1"/>
    <col min="12" max="12" width="12.5703125" style="99" bestFit="1" customWidth="1"/>
    <col min="13" max="13" width="2" style="99" customWidth="1"/>
    <col min="14" max="14" width="12.5703125" style="107" bestFit="1" customWidth="1"/>
    <col min="15" max="15" width="2" style="107" customWidth="1"/>
    <col min="16" max="256" width="9.140625" style="107"/>
    <col min="257" max="257" width="65" style="107" bestFit="1" customWidth="1"/>
    <col min="258" max="258" width="6.42578125" style="107" customWidth="1"/>
    <col min="259" max="259" width="2.140625" style="107" customWidth="1"/>
    <col min="260" max="260" width="12.5703125" style="107" bestFit="1" customWidth="1"/>
    <col min="261" max="261" width="2.140625" style="107" customWidth="1"/>
    <col min="262" max="262" width="13.7109375" style="107" bestFit="1" customWidth="1"/>
    <col min="263" max="263" width="2.140625" style="107" customWidth="1"/>
    <col min="264" max="264" width="10.28515625" style="107" bestFit="1" customWidth="1"/>
    <col min="265" max="265" width="56.28515625" style="107" bestFit="1" customWidth="1"/>
    <col min="266" max="267" width="5.85546875" style="107" customWidth="1"/>
    <col min="268" max="268" width="12.5703125" style="107" bestFit="1" customWidth="1"/>
    <col min="269" max="269" width="2" style="107" customWidth="1"/>
    <col min="270" max="270" width="12.5703125" style="107" bestFit="1" customWidth="1"/>
    <col min="271" max="271" width="2" style="107" customWidth="1"/>
    <col min="272" max="512" width="9.140625" style="107"/>
    <col min="513" max="513" width="65" style="107" bestFit="1" customWidth="1"/>
    <col min="514" max="514" width="6.42578125" style="107" customWidth="1"/>
    <col min="515" max="515" width="2.140625" style="107" customWidth="1"/>
    <col min="516" max="516" width="12.5703125" style="107" bestFit="1" customWidth="1"/>
    <col min="517" max="517" width="2.140625" style="107" customWidth="1"/>
    <col min="518" max="518" width="13.7109375" style="107" bestFit="1" customWidth="1"/>
    <col min="519" max="519" width="2.140625" style="107" customWidth="1"/>
    <col min="520" max="520" width="10.28515625" style="107" bestFit="1" customWidth="1"/>
    <col min="521" max="521" width="56.28515625" style="107" bestFit="1" customWidth="1"/>
    <col min="522" max="523" width="5.85546875" style="107" customWidth="1"/>
    <col min="524" max="524" width="12.5703125" style="107" bestFit="1" customWidth="1"/>
    <col min="525" max="525" width="2" style="107" customWidth="1"/>
    <col min="526" max="526" width="12.5703125" style="107" bestFit="1" customWidth="1"/>
    <col min="527" max="527" width="2" style="107" customWidth="1"/>
    <col min="528" max="768" width="9.140625" style="107"/>
    <col min="769" max="769" width="65" style="107" bestFit="1" customWidth="1"/>
    <col min="770" max="770" width="6.42578125" style="107" customWidth="1"/>
    <col min="771" max="771" width="2.140625" style="107" customWidth="1"/>
    <col min="772" max="772" width="12.5703125" style="107" bestFit="1" customWidth="1"/>
    <col min="773" max="773" width="2.140625" style="107" customWidth="1"/>
    <col min="774" max="774" width="13.7109375" style="107" bestFit="1" customWidth="1"/>
    <col min="775" max="775" width="2.140625" style="107" customWidth="1"/>
    <col min="776" max="776" width="10.28515625" style="107" bestFit="1" customWidth="1"/>
    <col min="777" max="777" width="56.28515625" style="107" bestFit="1" customWidth="1"/>
    <col min="778" max="779" width="5.85546875" style="107" customWidth="1"/>
    <col min="780" max="780" width="12.5703125" style="107" bestFit="1" customWidth="1"/>
    <col min="781" max="781" width="2" style="107" customWidth="1"/>
    <col min="782" max="782" width="12.5703125" style="107" bestFit="1" customWidth="1"/>
    <col min="783" max="783" width="2" style="107" customWidth="1"/>
    <col min="784" max="1024" width="9.140625" style="107"/>
    <col min="1025" max="1025" width="65" style="107" bestFit="1" customWidth="1"/>
    <col min="1026" max="1026" width="6.42578125" style="107" customWidth="1"/>
    <col min="1027" max="1027" width="2.140625" style="107" customWidth="1"/>
    <col min="1028" max="1028" width="12.5703125" style="107" bestFit="1" customWidth="1"/>
    <col min="1029" max="1029" width="2.140625" style="107" customWidth="1"/>
    <col min="1030" max="1030" width="13.7109375" style="107" bestFit="1" customWidth="1"/>
    <col min="1031" max="1031" width="2.140625" style="107" customWidth="1"/>
    <col min="1032" max="1032" width="10.28515625" style="107" bestFit="1" customWidth="1"/>
    <col min="1033" max="1033" width="56.28515625" style="107" bestFit="1" customWidth="1"/>
    <col min="1034" max="1035" width="5.85546875" style="107" customWidth="1"/>
    <col min="1036" max="1036" width="12.5703125" style="107" bestFit="1" customWidth="1"/>
    <col min="1037" max="1037" width="2" style="107" customWidth="1"/>
    <col min="1038" max="1038" width="12.5703125" style="107" bestFit="1" customWidth="1"/>
    <col min="1039" max="1039" width="2" style="107" customWidth="1"/>
    <col min="1040" max="1280" width="9.140625" style="107"/>
    <col min="1281" max="1281" width="65" style="107" bestFit="1" customWidth="1"/>
    <col min="1282" max="1282" width="6.42578125" style="107" customWidth="1"/>
    <col min="1283" max="1283" width="2.140625" style="107" customWidth="1"/>
    <col min="1284" max="1284" width="12.5703125" style="107" bestFit="1" customWidth="1"/>
    <col min="1285" max="1285" width="2.140625" style="107" customWidth="1"/>
    <col min="1286" max="1286" width="13.7109375" style="107" bestFit="1" customWidth="1"/>
    <col min="1287" max="1287" width="2.140625" style="107" customWidth="1"/>
    <col min="1288" max="1288" width="10.28515625" style="107" bestFit="1" customWidth="1"/>
    <col min="1289" max="1289" width="56.28515625" style="107" bestFit="1" customWidth="1"/>
    <col min="1290" max="1291" width="5.85546875" style="107" customWidth="1"/>
    <col min="1292" max="1292" width="12.5703125" style="107" bestFit="1" customWidth="1"/>
    <col min="1293" max="1293" width="2" style="107" customWidth="1"/>
    <col min="1294" max="1294" width="12.5703125" style="107" bestFit="1" customWidth="1"/>
    <col min="1295" max="1295" width="2" style="107" customWidth="1"/>
    <col min="1296" max="1536" width="9.140625" style="107"/>
    <col min="1537" max="1537" width="65" style="107" bestFit="1" customWidth="1"/>
    <col min="1538" max="1538" width="6.42578125" style="107" customWidth="1"/>
    <col min="1539" max="1539" width="2.140625" style="107" customWidth="1"/>
    <col min="1540" max="1540" width="12.5703125" style="107" bestFit="1" customWidth="1"/>
    <col min="1541" max="1541" width="2.140625" style="107" customWidth="1"/>
    <col min="1542" max="1542" width="13.7109375" style="107" bestFit="1" customWidth="1"/>
    <col min="1543" max="1543" width="2.140625" style="107" customWidth="1"/>
    <col min="1544" max="1544" width="10.28515625" style="107" bestFit="1" customWidth="1"/>
    <col min="1545" max="1545" width="56.28515625" style="107" bestFit="1" customWidth="1"/>
    <col min="1546" max="1547" width="5.85546875" style="107" customWidth="1"/>
    <col min="1548" max="1548" width="12.5703125" style="107" bestFit="1" customWidth="1"/>
    <col min="1549" max="1549" width="2" style="107" customWidth="1"/>
    <col min="1550" max="1550" width="12.5703125" style="107" bestFit="1" customWidth="1"/>
    <col min="1551" max="1551" width="2" style="107" customWidth="1"/>
    <col min="1552" max="1792" width="9.140625" style="107"/>
    <col min="1793" max="1793" width="65" style="107" bestFit="1" customWidth="1"/>
    <col min="1794" max="1794" width="6.42578125" style="107" customWidth="1"/>
    <col min="1795" max="1795" width="2.140625" style="107" customWidth="1"/>
    <col min="1796" max="1796" width="12.5703125" style="107" bestFit="1" customWidth="1"/>
    <col min="1797" max="1797" width="2.140625" style="107" customWidth="1"/>
    <col min="1798" max="1798" width="13.7109375" style="107" bestFit="1" customWidth="1"/>
    <col min="1799" max="1799" width="2.140625" style="107" customWidth="1"/>
    <col min="1800" max="1800" width="10.28515625" style="107" bestFit="1" customWidth="1"/>
    <col min="1801" max="1801" width="56.28515625" style="107" bestFit="1" customWidth="1"/>
    <col min="1802" max="1803" width="5.85546875" style="107" customWidth="1"/>
    <col min="1804" max="1804" width="12.5703125" style="107" bestFit="1" customWidth="1"/>
    <col min="1805" max="1805" width="2" style="107" customWidth="1"/>
    <col min="1806" max="1806" width="12.5703125" style="107" bestFit="1" customWidth="1"/>
    <col min="1807" max="1807" width="2" style="107" customWidth="1"/>
    <col min="1808" max="2048" width="9.140625" style="107"/>
    <col min="2049" max="2049" width="65" style="107" bestFit="1" customWidth="1"/>
    <col min="2050" max="2050" width="6.42578125" style="107" customWidth="1"/>
    <col min="2051" max="2051" width="2.140625" style="107" customWidth="1"/>
    <col min="2052" max="2052" width="12.5703125" style="107" bestFit="1" customWidth="1"/>
    <col min="2053" max="2053" width="2.140625" style="107" customWidth="1"/>
    <col min="2054" max="2054" width="13.7109375" style="107" bestFit="1" customWidth="1"/>
    <col min="2055" max="2055" width="2.140625" style="107" customWidth="1"/>
    <col min="2056" max="2056" width="10.28515625" style="107" bestFit="1" customWidth="1"/>
    <col min="2057" max="2057" width="56.28515625" style="107" bestFit="1" customWidth="1"/>
    <col min="2058" max="2059" width="5.85546875" style="107" customWidth="1"/>
    <col min="2060" max="2060" width="12.5703125" style="107" bestFit="1" customWidth="1"/>
    <col min="2061" max="2061" width="2" style="107" customWidth="1"/>
    <col min="2062" max="2062" width="12.5703125" style="107" bestFit="1" customWidth="1"/>
    <col min="2063" max="2063" width="2" style="107" customWidth="1"/>
    <col min="2064" max="2304" width="9.140625" style="107"/>
    <col min="2305" max="2305" width="65" style="107" bestFit="1" customWidth="1"/>
    <col min="2306" max="2306" width="6.42578125" style="107" customWidth="1"/>
    <col min="2307" max="2307" width="2.140625" style="107" customWidth="1"/>
    <col min="2308" max="2308" width="12.5703125" style="107" bestFit="1" customWidth="1"/>
    <col min="2309" max="2309" width="2.140625" style="107" customWidth="1"/>
    <col min="2310" max="2310" width="13.7109375" style="107" bestFit="1" customWidth="1"/>
    <col min="2311" max="2311" width="2.140625" style="107" customWidth="1"/>
    <col min="2312" max="2312" width="10.28515625" style="107" bestFit="1" customWidth="1"/>
    <col min="2313" max="2313" width="56.28515625" style="107" bestFit="1" customWidth="1"/>
    <col min="2314" max="2315" width="5.85546875" style="107" customWidth="1"/>
    <col min="2316" max="2316" width="12.5703125" style="107" bestFit="1" customWidth="1"/>
    <col min="2317" max="2317" width="2" style="107" customWidth="1"/>
    <col min="2318" max="2318" width="12.5703125" style="107" bestFit="1" customWidth="1"/>
    <col min="2319" max="2319" width="2" style="107" customWidth="1"/>
    <col min="2320" max="2560" width="9.140625" style="107"/>
    <col min="2561" max="2561" width="65" style="107" bestFit="1" customWidth="1"/>
    <col min="2562" max="2562" width="6.42578125" style="107" customWidth="1"/>
    <col min="2563" max="2563" width="2.140625" style="107" customWidth="1"/>
    <col min="2564" max="2564" width="12.5703125" style="107" bestFit="1" customWidth="1"/>
    <col min="2565" max="2565" width="2.140625" style="107" customWidth="1"/>
    <col min="2566" max="2566" width="13.7109375" style="107" bestFit="1" customWidth="1"/>
    <col min="2567" max="2567" width="2.140625" style="107" customWidth="1"/>
    <col min="2568" max="2568" width="10.28515625" style="107" bestFit="1" customWidth="1"/>
    <col min="2569" max="2569" width="56.28515625" style="107" bestFit="1" customWidth="1"/>
    <col min="2570" max="2571" width="5.85546875" style="107" customWidth="1"/>
    <col min="2572" max="2572" width="12.5703125" style="107" bestFit="1" customWidth="1"/>
    <col min="2573" max="2573" width="2" style="107" customWidth="1"/>
    <col min="2574" max="2574" width="12.5703125" style="107" bestFit="1" customWidth="1"/>
    <col min="2575" max="2575" width="2" style="107" customWidth="1"/>
    <col min="2576" max="2816" width="9.140625" style="107"/>
    <col min="2817" max="2817" width="65" style="107" bestFit="1" customWidth="1"/>
    <col min="2818" max="2818" width="6.42578125" style="107" customWidth="1"/>
    <col min="2819" max="2819" width="2.140625" style="107" customWidth="1"/>
    <col min="2820" max="2820" width="12.5703125" style="107" bestFit="1" customWidth="1"/>
    <col min="2821" max="2821" width="2.140625" style="107" customWidth="1"/>
    <col min="2822" max="2822" width="13.7109375" style="107" bestFit="1" customWidth="1"/>
    <col min="2823" max="2823" width="2.140625" style="107" customWidth="1"/>
    <col min="2824" max="2824" width="10.28515625" style="107" bestFit="1" customWidth="1"/>
    <col min="2825" max="2825" width="56.28515625" style="107" bestFit="1" customWidth="1"/>
    <col min="2826" max="2827" width="5.85546875" style="107" customWidth="1"/>
    <col min="2828" max="2828" width="12.5703125" style="107" bestFit="1" customWidth="1"/>
    <col min="2829" max="2829" width="2" style="107" customWidth="1"/>
    <col min="2830" max="2830" width="12.5703125" style="107" bestFit="1" customWidth="1"/>
    <col min="2831" max="2831" width="2" style="107" customWidth="1"/>
    <col min="2832" max="3072" width="9.140625" style="107"/>
    <col min="3073" max="3073" width="65" style="107" bestFit="1" customWidth="1"/>
    <col min="3074" max="3074" width="6.42578125" style="107" customWidth="1"/>
    <col min="3075" max="3075" width="2.140625" style="107" customWidth="1"/>
    <col min="3076" max="3076" width="12.5703125" style="107" bestFit="1" customWidth="1"/>
    <col min="3077" max="3077" width="2.140625" style="107" customWidth="1"/>
    <col min="3078" max="3078" width="13.7109375" style="107" bestFit="1" customWidth="1"/>
    <col min="3079" max="3079" width="2.140625" style="107" customWidth="1"/>
    <col min="3080" max="3080" width="10.28515625" style="107" bestFit="1" customWidth="1"/>
    <col min="3081" max="3081" width="56.28515625" style="107" bestFit="1" customWidth="1"/>
    <col min="3082" max="3083" width="5.85546875" style="107" customWidth="1"/>
    <col min="3084" max="3084" width="12.5703125" style="107" bestFit="1" customWidth="1"/>
    <col min="3085" max="3085" width="2" style="107" customWidth="1"/>
    <col min="3086" max="3086" width="12.5703125" style="107" bestFit="1" customWidth="1"/>
    <col min="3087" max="3087" width="2" style="107" customWidth="1"/>
    <col min="3088" max="3328" width="9.140625" style="107"/>
    <col min="3329" max="3329" width="65" style="107" bestFit="1" customWidth="1"/>
    <col min="3330" max="3330" width="6.42578125" style="107" customWidth="1"/>
    <col min="3331" max="3331" width="2.140625" style="107" customWidth="1"/>
    <col min="3332" max="3332" width="12.5703125" style="107" bestFit="1" customWidth="1"/>
    <col min="3333" max="3333" width="2.140625" style="107" customWidth="1"/>
    <col min="3334" max="3334" width="13.7109375" style="107" bestFit="1" customWidth="1"/>
    <col min="3335" max="3335" width="2.140625" style="107" customWidth="1"/>
    <col min="3336" max="3336" width="10.28515625" style="107" bestFit="1" customWidth="1"/>
    <col min="3337" max="3337" width="56.28515625" style="107" bestFit="1" customWidth="1"/>
    <col min="3338" max="3339" width="5.85546875" style="107" customWidth="1"/>
    <col min="3340" max="3340" width="12.5703125" style="107" bestFit="1" customWidth="1"/>
    <col min="3341" max="3341" width="2" style="107" customWidth="1"/>
    <col min="3342" max="3342" width="12.5703125" style="107" bestFit="1" customWidth="1"/>
    <col min="3343" max="3343" width="2" style="107" customWidth="1"/>
    <col min="3344" max="3584" width="9.140625" style="107"/>
    <col min="3585" max="3585" width="65" style="107" bestFit="1" customWidth="1"/>
    <col min="3586" max="3586" width="6.42578125" style="107" customWidth="1"/>
    <col min="3587" max="3587" width="2.140625" style="107" customWidth="1"/>
    <col min="3588" max="3588" width="12.5703125" style="107" bestFit="1" customWidth="1"/>
    <col min="3589" max="3589" width="2.140625" style="107" customWidth="1"/>
    <col min="3590" max="3590" width="13.7109375" style="107" bestFit="1" customWidth="1"/>
    <col min="3591" max="3591" width="2.140625" style="107" customWidth="1"/>
    <col min="3592" max="3592" width="10.28515625" style="107" bestFit="1" customWidth="1"/>
    <col min="3593" max="3593" width="56.28515625" style="107" bestFit="1" customWidth="1"/>
    <col min="3594" max="3595" width="5.85546875" style="107" customWidth="1"/>
    <col min="3596" max="3596" width="12.5703125" style="107" bestFit="1" customWidth="1"/>
    <col min="3597" max="3597" width="2" style="107" customWidth="1"/>
    <col min="3598" max="3598" width="12.5703125" style="107" bestFit="1" customWidth="1"/>
    <col min="3599" max="3599" width="2" style="107" customWidth="1"/>
    <col min="3600" max="3840" width="9.140625" style="107"/>
    <col min="3841" max="3841" width="65" style="107" bestFit="1" customWidth="1"/>
    <col min="3842" max="3842" width="6.42578125" style="107" customWidth="1"/>
    <col min="3843" max="3843" width="2.140625" style="107" customWidth="1"/>
    <col min="3844" max="3844" width="12.5703125" style="107" bestFit="1" customWidth="1"/>
    <col min="3845" max="3845" width="2.140625" style="107" customWidth="1"/>
    <col min="3846" max="3846" width="13.7109375" style="107" bestFit="1" customWidth="1"/>
    <col min="3847" max="3847" width="2.140625" style="107" customWidth="1"/>
    <col min="3848" max="3848" width="10.28515625" style="107" bestFit="1" customWidth="1"/>
    <col min="3849" max="3849" width="56.28515625" style="107" bestFit="1" customWidth="1"/>
    <col min="3850" max="3851" width="5.85546875" style="107" customWidth="1"/>
    <col min="3852" max="3852" width="12.5703125" style="107" bestFit="1" customWidth="1"/>
    <col min="3853" max="3853" width="2" style="107" customWidth="1"/>
    <col min="3854" max="3854" width="12.5703125" style="107" bestFit="1" customWidth="1"/>
    <col min="3855" max="3855" width="2" style="107" customWidth="1"/>
    <col min="3856" max="4096" width="9.140625" style="107"/>
    <col min="4097" max="4097" width="65" style="107" bestFit="1" customWidth="1"/>
    <col min="4098" max="4098" width="6.42578125" style="107" customWidth="1"/>
    <col min="4099" max="4099" width="2.140625" style="107" customWidth="1"/>
    <col min="4100" max="4100" width="12.5703125" style="107" bestFit="1" customWidth="1"/>
    <col min="4101" max="4101" width="2.140625" style="107" customWidth="1"/>
    <col min="4102" max="4102" width="13.7109375" style="107" bestFit="1" customWidth="1"/>
    <col min="4103" max="4103" width="2.140625" style="107" customWidth="1"/>
    <col min="4104" max="4104" width="10.28515625" style="107" bestFit="1" customWidth="1"/>
    <col min="4105" max="4105" width="56.28515625" style="107" bestFit="1" customWidth="1"/>
    <col min="4106" max="4107" width="5.85546875" style="107" customWidth="1"/>
    <col min="4108" max="4108" width="12.5703125" style="107" bestFit="1" customWidth="1"/>
    <col min="4109" max="4109" width="2" style="107" customWidth="1"/>
    <col min="4110" max="4110" width="12.5703125" style="107" bestFit="1" customWidth="1"/>
    <col min="4111" max="4111" width="2" style="107" customWidth="1"/>
    <col min="4112" max="4352" width="9.140625" style="107"/>
    <col min="4353" max="4353" width="65" style="107" bestFit="1" customWidth="1"/>
    <col min="4354" max="4354" width="6.42578125" style="107" customWidth="1"/>
    <col min="4355" max="4355" width="2.140625" style="107" customWidth="1"/>
    <col min="4356" max="4356" width="12.5703125" style="107" bestFit="1" customWidth="1"/>
    <col min="4357" max="4357" width="2.140625" style="107" customWidth="1"/>
    <col min="4358" max="4358" width="13.7109375" style="107" bestFit="1" customWidth="1"/>
    <col min="4359" max="4359" width="2.140625" style="107" customWidth="1"/>
    <col min="4360" max="4360" width="10.28515625" style="107" bestFit="1" customWidth="1"/>
    <col min="4361" max="4361" width="56.28515625" style="107" bestFit="1" customWidth="1"/>
    <col min="4362" max="4363" width="5.85546875" style="107" customWidth="1"/>
    <col min="4364" max="4364" width="12.5703125" style="107" bestFit="1" customWidth="1"/>
    <col min="4365" max="4365" width="2" style="107" customWidth="1"/>
    <col min="4366" max="4366" width="12.5703125" style="107" bestFit="1" customWidth="1"/>
    <col min="4367" max="4367" width="2" style="107" customWidth="1"/>
    <col min="4368" max="4608" width="9.140625" style="107"/>
    <col min="4609" max="4609" width="65" style="107" bestFit="1" customWidth="1"/>
    <col min="4610" max="4610" width="6.42578125" style="107" customWidth="1"/>
    <col min="4611" max="4611" width="2.140625" style="107" customWidth="1"/>
    <col min="4612" max="4612" width="12.5703125" style="107" bestFit="1" customWidth="1"/>
    <col min="4613" max="4613" width="2.140625" style="107" customWidth="1"/>
    <col min="4614" max="4614" width="13.7109375" style="107" bestFit="1" customWidth="1"/>
    <col min="4615" max="4615" width="2.140625" style="107" customWidth="1"/>
    <col min="4616" max="4616" width="10.28515625" style="107" bestFit="1" customWidth="1"/>
    <col min="4617" max="4617" width="56.28515625" style="107" bestFit="1" customWidth="1"/>
    <col min="4618" max="4619" width="5.85546875" style="107" customWidth="1"/>
    <col min="4620" max="4620" width="12.5703125" style="107" bestFit="1" customWidth="1"/>
    <col min="4621" max="4621" width="2" style="107" customWidth="1"/>
    <col min="4622" max="4622" width="12.5703125" style="107" bestFit="1" customWidth="1"/>
    <col min="4623" max="4623" width="2" style="107" customWidth="1"/>
    <col min="4624" max="4864" width="9.140625" style="107"/>
    <col min="4865" max="4865" width="65" style="107" bestFit="1" customWidth="1"/>
    <col min="4866" max="4866" width="6.42578125" style="107" customWidth="1"/>
    <col min="4867" max="4867" width="2.140625" style="107" customWidth="1"/>
    <col min="4868" max="4868" width="12.5703125" style="107" bestFit="1" customWidth="1"/>
    <col min="4869" max="4869" width="2.140625" style="107" customWidth="1"/>
    <col min="4870" max="4870" width="13.7109375" style="107" bestFit="1" customWidth="1"/>
    <col min="4871" max="4871" width="2.140625" style="107" customWidth="1"/>
    <col min="4872" max="4872" width="10.28515625" style="107" bestFit="1" customWidth="1"/>
    <col min="4873" max="4873" width="56.28515625" style="107" bestFit="1" customWidth="1"/>
    <col min="4874" max="4875" width="5.85546875" style="107" customWidth="1"/>
    <col min="4876" max="4876" width="12.5703125" style="107" bestFit="1" customWidth="1"/>
    <col min="4877" max="4877" width="2" style="107" customWidth="1"/>
    <col min="4878" max="4878" width="12.5703125" style="107" bestFit="1" customWidth="1"/>
    <col min="4879" max="4879" width="2" style="107" customWidth="1"/>
    <col min="4880" max="5120" width="9.140625" style="107"/>
    <col min="5121" max="5121" width="65" style="107" bestFit="1" customWidth="1"/>
    <col min="5122" max="5122" width="6.42578125" style="107" customWidth="1"/>
    <col min="5123" max="5123" width="2.140625" style="107" customWidth="1"/>
    <col min="5124" max="5124" width="12.5703125" style="107" bestFit="1" customWidth="1"/>
    <col min="5125" max="5125" width="2.140625" style="107" customWidth="1"/>
    <col min="5126" max="5126" width="13.7109375" style="107" bestFit="1" customWidth="1"/>
    <col min="5127" max="5127" width="2.140625" style="107" customWidth="1"/>
    <col min="5128" max="5128" width="10.28515625" style="107" bestFit="1" customWidth="1"/>
    <col min="5129" max="5129" width="56.28515625" style="107" bestFit="1" customWidth="1"/>
    <col min="5130" max="5131" width="5.85546875" style="107" customWidth="1"/>
    <col min="5132" max="5132" width="12.5703125" style="107" bestFit="1" customWidth="1"/>
    <col min="5133" max="5133" width="2" style="107" customWidth="1"/>
    <col min="5134" max="5134" width="12.5703125" style="107" bestFit="1" customWidth="1"/>
    <col min="5135" max="5135" width="2" style="107" customWidth="1"/>
    <col min="5136" max="5376" width="9.140625" style="107"/>
    <col min="5377" max="5377" width="65" style="107" bestFit="1" customWidth="1"/>
    <col min="5378" max="5378" width="6.42578125" style="107" customWidth="1"/>
    <col min="5379" max="5379" width="2.140625" style="107" customWidth="1"/>
    <col min="5380" max="5380" width="12.5703125" style="107" bestFit="1" customWidth="1"/>
    <col min="5381" max="5381" width="2.140625" style="107" customWidth="1"/>
    <col min="5382" max="5382" width="13.7109375" style="107" bestFit="1" customWidth="1"/>
    <col min="5383" max="5383" width="2.140625" style="107" customWidth="1"/>
    <col min="5384" max="5384" width="10.28515625" style="107" bestFit="1" customWidth="1"/>
    <col min="5385" max="5385" width="56.28515625" style="107" bestFit="1" customWidth="1"/>
    <col min="5386" max="5387" width="5.85546875" style="107" customWidth="1"/>
    <col min="5388" max="5388" width="12.5703125" style="107" bestFit="1" customWidth="1"/>
    <col min="5389" max="5389" width="2" style="107" customWidth="1"/>
    <col min="5390" max="5390" width="12.5703125" style="107" bestFit="1" customWidth="1"/>
    <col min="5391" max="5391" width="2" style="107" customWidth="1"/>
    <col min="5392" max="5632" width="9.140625" style="107"/>
    <col min="5633" max="5633" width="65" style="107" bestFit="1" customWidth="1"/>
    <col min="5634" max="5634" width="6.42578125" style="107" customWidth="1"/>
    <col min="5635" max="5635" width="2.140625" style="107" customWidth="1"/>
    <col min="5636" max="5636" width="12.5703125" style="107" bestFit="1" customWidth="1"/>
    <col min="5637" max="5637" width="2.140625" style="107" customWidth="1"/>
    <col min="5638" max="5638" width="13.7109375" style="107" bestFit="1" customWidth="1"/>
    <col min="5639" max="5639" width="2.140625" style="107" customWidth="1"/>
    <col min="5640" max="5640" width="10.28515625" style="107" bestFit="1" customWidth="1"/>
    <col min="5641" max="5641" width="56.28515625" style="107" bestFit="1" customWidth="1"/>
    <col min="5642" max="5643" width="5.85546875" style="107" customWidth="1"/>
    <col min="5644" max="5644" width="12.5703125" style="107" bestFit="1" customWidth="1"/>
    <col min="5645" max="5645" width="2" style="107" customWidth="1"/>
    <col min="5646" max="5646" width="12.5703125" style="107" bestFit="1" customWidth="1"/>
    <col min="5647" max="5647" width="2" style="107" customWidth="1"/>
    <col min="5648" max="5888" width="9.140625" style="107"/>
    <col min="5889" max="5889" width="65" style="107" bestFit="1" customWidth="1"/>
    <col min="5890" max="5890" width="6.42578125" style="107" customWidth="1"/>
    <col min="5891" max="5891" width="2.140625" style="107" customWidth="1"/>
    <col min="5892" max="5892" width="12.5703125" style="107" bestFit="1" customWidth="1"/>
    <col min="5893" max="5893" width="2.140625" style="107" customWidth="1"/>
    <col min="5894" max="5894" width="13.7109375" style="107" bestFit="1" customWidth="1"/>
    <col min="5895" max="5895" width="2.140625" style="107" customWidth="1"/>
    <col min="5896" max="5896" width="10.28515625" style="107" bestFit="1" customWidth="1"/>
    <col min="5897" max="5897" width="56.28515625" style="107" bestFit="1" customWidth="1"/>
    <col min="5898" max="5899" width="5.85546875" style="107" customWidth="1"/>
    <col min="5900" max="5900" width="12.5703125" style="107" bestFit="1" customWidth="1"/>
    <col min="5901" max="5901" width="2" style="107" customWidth="1"/>
    <col min="5902" max="5902" width="12.5703125" style="107" bestFit="1" customWidth="1"/>
    <col min="5903" max="5903" width="2" style="107" customWidth="1"/>
    <col min="5904" max="6144" width="9.140625" style="107"/>
    <col min="6145" max="6145" width="65" style="107" bestFit="1" customWidth="1"/>
    <col min="6146" max="6146" width="6.42578125" style="107" customWidth="1"/>
    <col min="6147" max="6147" width="2.140625" style="107" customWidth="1"/>
    <col min="6148" max="6148" width="12.5703125" style="107" bestFit="1" customWidth="1"/>
    <col min="6149" max="6149" width="2.140625" style="107" customWidth="1"/>
    <col min="6150" max="6150" width="13.7109375" style="107" bestFit="1" customWidth="1"/>
    <col min="6151" max="6151" width="2.140625" style="107" customWidth="1"/>
    <col min="6152" max="6152" width="10.28515625" style="107" bestFit="1" customWidth="1"/>
    <col min="6153" max="6153" width="56.28515625" style="107" bestFit="1" customWidth="1"/>
    <col min="6154" max="6155" width="5.85546875" style="107" customWidth="1"/>
    <col min="6156" max="6156" width="12.5703125" style="107" bestFit="1" customWidth="1"/>
    <col min="6157" max="6157" width="2" style="107" customWidth="1"/>
    <col min="6158" max="6158" width="12.5703125" style="107" bestFit="1" customWidth="1"/>
    <col min="6159" max="6159" width="2" style="107" customWidth="1"/>
    <col min="6160" max="6400" width="9.140625" style="107"/>
    <col min="6401" max="6401" width="65" style="107" bestFit="1" customWidth="1"/>
    <col min="6402" max="6402" width="6.42578125" style="107" customWidth="1"/>
    <col min="6403" max="6403" width="2.140625" style="107" customWidth="1"/>
    <col min="6404" max="6404" width="12.5703125" style="107" bestFit="1" customWidth="1"/>
    <col min="6405" max="6405" width="2.140625" style="107" customWidth="1"/>
    <col min="6406" max="6406" width="13.7109375" style="107" bestFit="1" customWidth="1"/>
    <col min="6407" max="6407" width="2.140625" style="107" customWidth="1"/>
    <col min="6408" max="6408" width="10.28515625" style="107" bestFit="1" customWidth="1"/>
    <col min="6409" max="6409" width="56.28515625" style="107" bestFit="1" customWidth="1"/>
    <col min="6410" max="6411" width="5.85546875" style="107" customWidth="1"/>
    <col min="6412" max="6412" width="12.5703125" style="107" bestFit="1" customWidth="1"/>
    <col min="6413" max="6413" width="2" style="107" customWidth="1"/>
    <col min="6414" max="6414" width="12.5703125" style="107" bestFit="1" customWidth="1"/>
    <col min="6415" max="6415" width="2" style="107" customWidth="1"/>
    <col min="6416" max="6656" width="9.140625" style="107"/>
    <col min="6657" max="6657" width="65" style="107" bestFit="1" customWidth="1"/>
    <col min="6658" max="6658" width="6.42578125" style="107" customWidth="1"/>
    <col min="6659" max="6659" width="2.140625" style="107" customWidth="1"/>
    <col min="6660" max="6660" width="12.5703125" style="107" bestFit="1" customWidth="1"/>
    <col min="6661" max="6661" width="2.140625" style="107" customWidth="1"/>
    <col min="6662" max="6662" width="13.7109375" style="107" bestFit="1" customWidth="1"/>
    <col min="6663" max="6663" width="2.140625" style="107" customWidth="1"/>
    <col min="6664" max="6664" width="10.28515625" style="107" bestFit="1" customWidth="1"/>
    <col min="6665" max="6665" width="56.28515625" style="107" bestFit="1" customWidth="1"/>
    <col min="6666" max="6667" width="5.85546875" style="107" customWidth="1"/>
    <col min="6668" max="6668" width="12.5703125" style="107" bestFit="1" customWidth="1"/>
    <col min="6669" max="6669" width="2" style="107" customWidth="1"/>
    <col min="6670" max="6670" width="12.5703125" style="107" bestFit="1" customWidth="1"/>
    <col min="6671" max="6671" width="2" style="107" customWidth="1"/>
    <col min="6672" max="6912" width="9.140625" style="107"/>
    <col min="6913" max="6913" width="65" style="107" bestFit="1" customWidth="1"/>
    <col min="6914" max="6914" width="6.42578125" style="107" customWidth="1"/>
    <col min="6915" max="6915" width="2.140625" style="107" customWidth="1"/>
    <col min="6916" max="6916" width="12.5703125" style="107" bestFit="1" customWidth="1"/>
    <col min="6917" max="6917" width="2.140625" style="107" customWidth="1"/>
    <col min="6918" max="6918" width="13.7109375" style="107" bestFit="1" customWidth="1"/>
    <col min="6919" max="6919" width="2.140625" style="107" customWidth="1"/>
    <col min="6920" max="6920" width="10.28515625" style="107" bestFit="1" customWidth="1"/>
    <col min="6921" max="6921" width="56.28515625" style="107" bestFit="1" customWidth="1"/>
    <col min="6922" max="6923" width="5.85546875" style="107" customWidth="1"/>
    <col min="6924" max="6924" width="12.5703125" style="107" bestFit="1" customWidth="1"/>
    <col min="6925" max="6925" width="2" style="107" customWidth="1"/>
    <col min="6926" max="6926" width="12.5703125" style="107" bestFit="1" customWidth="1"/>
    <col min="6927" max="6927" width="2" style="107" customWidth="1"/>
    <col min="6928" max="7168" width="9.140625" style="107"/>
    <col min="7169" max="7169" width="65" style="107" bestFit="1" customWidth="1"/>
    <col min="7170" max="7170" width="6.42578125" style="107" customWidth="1"/>
    <col min="7171" max="7171" width="2.140625" style="107" customWidth="1"/>
    <col min="7172" max="7172" width="12.5703125" style="107" bestFit="1" customWidth="1"/>
    <col min="7173" max="7173" width="2.140625" style="107" customWidth="1"/>
    <col min="7174" max="7174" width="13.7109375" style="107" bestFit="1" customWidth="1"/>
    <col min="7175" max="7175" width="2.140625" style="107" customWidth="1"/>
    <col min="7176" max="7176" width="10.28515625" style="107" bestFit="1" customWidth="1"/>
    <col min="7177" max="7177" width="56.28515625" style="107" bestFit="1" customWidth="1"/>
    <col min="7178" max="7179" width="5.85546875" style="107" customWidth="1"/>
    <col min="7180" max="7180" width="12.5703125" style="107" bestFit="1" customWidth="1"/>
    <col min="7181" max="7181" width="2" style="107" customWidth="1"/>
    <col min="7182" max="7182" width="12.5703125" style="107" bestFit="1" customWidth="1"/>
    <col min="7183" max="7183" width="2" style="107" customWidth="1"/>
    <col min="7184" max="7424" width="9.140625" style="107"/>
    <col min="7425" max="7425" width="65" style="107" bestFit="1" customWidth="1"/>
    <col min="7426" max="7426" width="6.42578125" style="107" customWidth="1"/>
    <col min="7427" max="7427" width="2.140625" style="107" customWidth="1"/>
    <col min="7428" max="7428" width="12.5703125" style="107" bestFit="1" customWidth="1"/>
    <col min="7429" max="7429" width="2.140625" style="107" customWidth="1"/>
    <col min="7430" max="7430" width="13.7109375" style="107" bestFit="1" customWidth="1"/>
    <col min="7431" max="7431" width="2.140625" style="107" customWidth="1"/>
    <col min="7432" max="7432" width="10.28515625" style="107" bestFit="1" customWidth="1"/>
    <col min="7433" max="7433" width="56.28515625" style="107" bestFit="1" customWidth="1"/>
    <col min="7434" max="7435" width="5.85546875" style="107" customWidth="1"/>
    <col min="7436" max="7436" width="12.5703125" style="107" bestFit="1" customWidth="1"/>
    <col min="7437" max="7437" width="2" style="107" customWidth="1"/>
    <col min="7438" max="7438" width="12.5703125" style="107" bestFit="1" customWidth="1"/>
    <col min="7439" max="7439" width="2" style="107" customWidth="1"/>
    <col min="7440" max="7680" width="9.140625" style="107"/>
    <col min="7681" max="7681" width="65" style="107" bestFit="1" customWidth="1"/>
    <col min="7682" max="7682" width="6.42578125" style="107" customWidth="1"/>
    <col min="7683" max="7683" width="2.140625" style="107" customWidth="1"/>
    <col min="7684" max="7684" width="12.5703125" style="107" bestFit="1" customWidth="1"/>
    <col min="7685" max="7685" width="2.140625" style="107" customWidth="1"/>
    <col min="7686" max="7686" width="13.7109375" style="107" bestFit="1" customWidth="1"/>
    <col min="7687" max="7687" width="2.140625" style="107" customWidth="1"/>
    <col min="7688" max="7688" width="10.28515625" style="107" bestFit="1" customWidth="1"/>
    <col min="7689" max="7689" width="56.28515625" style="107" bestFit="1" customWidth="1"/>
    <col min="7690" max="7691" width="5.85546875" style="107" customWidth="1"/>
    <col min="7692" max="7692" width="12.5703125" style="107" bestFit="1" customWidth="1"/>
    <col min="7693" max="7693" width="2" style="107" customWidth="1"/>
    <col min="7694" max="7694" width="12.5703125" style="107" bestFit="1" customWidth="1"/>
    <col min="7695" max="7695" width="2" style="107" customWidth="1"/>
    <col min="7696" max="7936" width="9.140625" style="107"/>
    <col min="7937" max="7937" width="65" style="107" bestFit="1" customWidth="1"/>
    <col min="7938" max="7938" width="6.42578125" style="107" customWidth="1"/>
    <col min="7939" max="7939" width="2.140625" style="107" customWidth="1"/>
    <col min="7940" max="7940" width="12.5703125" style="107" bestFit="1" customWidth="1"/>
    <col min="7941" max="7941" width="2.140625" style="107" customWidth="1"/>
    <col min="7942" max="7942" width="13.7109375" style="107" bestFit="1" customWidth="1"/>
    <col min="7943" max="7943" width="2.140625" style="107" customWidth="1"/>
    <col min="7944" max="7944" width="10.28515625" style="107" bestFit="1" customWidth="1"/>
    <col min="7945" max="7945" width="56.28515625" style="107" bestFit="1" customWidth="1"/>
    <col min="7946" max="7947" width="5.85546875" style="107" customWidth="1"/>
    <col min="7948" max="7948" width="12.5703125" style="107" bestFit="1" customWidth="1"/>
    <col min="7949" max="7949" width="2" style="107" customWidth="1"/>
    <col min="7950" max="7950" width="12.5703125" style="107" bestFit="1" customWidth="1"/>
    <col min="7951" max="7951" width="2" style="107" customWidth="1"/>
    <col min="7952" max="8192" width="9.140625" style="107"/>
    <col min="8193" max="8193" width="65" style="107" bestFit="1" customWidth="1"/>
    <col min="8194" max="8194" width="6.42578125" style="107" customWidth="1"/>
    <col min="8195" max="8195" width="2.140625" style="107" customWidth="1"/>
    <col min="8196" max="8196" width="12.5703125" style="107" bestFit="1" customWidth="1"/>
    <col min="8197" max="8197" width="2.140625" style="107" customWidth="1"/>
    <col min="8198" max="8198" width="13.7109375" style="107" bestFit="1" customWidth="1"/>
    <col min="8199" max="8199" width="2.140625" style="107" customWidth="1"/>
    <col min="8200" max="8200" width="10.28515625" style="107" bestFit="1" customWidth="1"/>
    <col min="8201" max="8201" width="56.28515625" style="107" bestFit="1" customWidth="1"/>
    <col min="8202" max="8203" width="5.85546875" style="107" customWidth="1"/>
    <col min="8204" max="8204" width="12.5703125" style="107" bestFit="1" customWidth="1"/>
    <col min="8205" max="8205" width="2" style="107" customWidth="1"/>
    <col min="8206" max="8206" width="12.5703125" style="107" bestFit="1" customWidth="1"/>
    <col min="8207" max="8207" width="2" style="107" customWidth="1"/>
    <col min="8208" max="8448" width="9.140625" style="107"/>
    <col min="8449" max="8449" width="65" style="107" bestFit="1" customWidth="1"/>
    <col min="8450" max="8450" width="6.42578125" style="107" customWidth="1"/>
    <col min="8451" max="8451" width="2.140625" style="107" customWidth="1"/>
    <col min="8452" max="8452" width="12.5703125" style="107" bestFit="1" customWidth="1"/>
    <col min="8453" max="8453" width="2.140625" style="107" customWidth="1"/>
    <col min="8454" max="8454" width="13.7109375" style="107" bestFit="1" customWidth="1"/>
    <col min="8455" max="8455" width="2.140625" style="107" customWidth="1"/>
    <col min="8456" max="8456" width="10.28515625" style="107" bestFit="1" customWidth="1"/>
    <col min="8457" max="8457" width="56.28515625" style="107" bestFit="1" customWidth="1"/>
    <col min="8458" max="8459" width="5.85546875" style="107" customWidth="1"/>
    <col min="8460" max="8460" width="12.5703125" style="107" bestFit="1" customWidth="1"/>
    <col min="8461" max="8461" width="2" style="107" customWidth="1"/>
    <col min="8462" max="8462" width="12.5703125" style="107" bestFit="1" customWidth="1"/>
    <col min="8463" max="8463" width="2" style="107" customWidth="1"/>
    <col min="8464" max="8704" width="9.140625" style="107"/>
    <col min="8705" max="8705" width="65" style="107" bestFit="1" customWidth="1"/>
    <col min="8706" max="8706" width="6.42578125" style="107" customWidth="1"/>
    <col min="8707" max="8707" width="2.140625" style="107" customWidth="1"/>
    <col min="8708" max="8708" width="12.5703125" style="107" bestFit="1" customWidth="1"/>
    <col min="8709" max="8709" width="2.140625" style="107" customWidth="1"/>
    <col min="8710" max="8710" width="13.7109375" style="107" bestFit="1" customWidth="1"/>
    <col min="8711" max="8711" width="2.140625" style="107" customWidth="1"/>
    <col min="8712" max="8712" width="10.28515625" style="107" bestFit="1" customWidth="1"/>
    <col min="8713" max="8713" width="56.28515625" style="107" bestFit="1" customWidth="1"/>
    <col min="8714" max="8715" width="5.85546875" style="107" customWidth="1"/>
    <col min="8716" max="8716" width="12.5703125" style="107" bestFit="1" customWidth="1"/>
    <col min="8717" max="8717" width="2" style="107" customWidth="1"/>
    <col min="8718" max="8718" width="12.5703125" style="107" bestFit="1" customWidth="1"/>
    <col min="8719" max="8719" width="2" style="107" customWidth="1"/>
    <col min="8720" max="8960" width="9.140625" style="107"/>
    <col min="8961" max="8961" width="65" style="107" bestFit="1" customWidth="1"/>
    <col min="8962" max="8962" width="6.42578125" style="107" customWidth="1"/>
    <col min="8963" max="8963" width="2.140625" style="107" customWidth="1"/>
    <col min="8964" max="8964" width="12.5703125" style="107" bestFit="1" customWidth="1"/>
    <col min="8965" max="8965" width="2.140625" style="107" customWidth="1"/>
    <col min="8966" max="8966" width="13.7109375" style="107" bestFit="1" customWidth="1"/>
    <col min="8967" max="8967" width="2.140625" style="107" customWidth="1"/>
    <col min="8968" max="8968" width="10.28515625" style="107" bestFit="1" customWidth="1"/>
    <col min="8969" max="8969" width="56.28515625" style="107" bestFit="1" customWidth="1"/>
    <col min="8970" max="8971" width="5.85546875" style="107" customWidth="1"/>
    <col min="8972" max="8972" width="12.5703125" style="107" bestFit="1" customWidth="1"/>
    <col min="8973" max="8973" width="2" style="107" customWidth="1"/>
    <col min="8974" max="8974" width="12.5703125" style="107" bestFit="1" customWidth="1"/>
    <col min="8975" max="8975" width="2" style="107" customWidth="1"/>
    <col min="8976" max="9216" width="9.140625" style="107"/>
    <col min="9217" max="9217" width="65" style="107" bestFit="1" customWidth="1"/>
    <col min="9218" max="9218" width="6.42578125" style="107" customWidth="1"/>
    <col min="9219" max="9219" width="2.140625" style="107" customWidth="1"/>
    <col min="9220" max="9220" width="12.5703125" style="107" bestFit="1" customWidth="1"/>
    <col min="9221" max="9221" width="2.140625" style="107" customWidth="1"/>
    <col min="9222" max="9222" width="13.7109375" style="107" bestFit="1" customWidth="1"/>
    <col min="9223" max="9223" width="2.140625" style="107" customWidth="1"/>
    <col min="9224" max="9224" width="10.28515625" style="107" bestFit="1" customWidth="1"/>
    <col min="9225" max="9225" width="56.28515625" style="107" bestFit="1" customWidth="1"/>
    <col min="9226" max="9227" width="5.85546875" style="107" customWidth="1"/>
    <col min="9228" max="9228" width="12.5703125" style="107" bestFit="1" customWidth="1"/>
    <col min="9229" max="9229" width="2" style="107" customWidth="1"/>
    <col min="9230" max="9230" width="12.5703125" style="107" bestFit="1" customWidth="1"/>
    <col min="9231" max="9231" width="2" style="107" customWidth="1"/>
    <col min="9232" max="9472" width="9.140625" style="107"/>
    <col min="9473" max="9473" width="65" style="107" bestFit="1" customWidth="1"/>
    <col min="9474" max="9474" width="6.42578125" style="107" customWidth="1"/>
    <col min="9475" max="9475" width="2.140625" style="107" customWidth="1"/>
    <col min="9476" max="9476" width="12.5703125" style="107" bestFit="1" customWidth="1"/>
    <col min="9477" max="9477" width="2.140625" style="107" customWidth="1"/>
    <col min="9478" max="9478" width="13.7109375" style="107" bestFit="1" customWidth="1"/>
    <col min="9479" max="9479" width="2.140625" style="107" customWidth="1"/>
    <col min="9480" max="9480" width="10.28515625" style="107" bestFit="1" customWidth="1"/>
    <col min="9481" max="9481" width="56.28515625" style="107" bestFit="1" customWidth="1"/>
    <col min="9482" max="9483" width="5.85546875" style="107" customWidth="1"/>
    <col min="9484" max="9484" width="12.5703125" style="107" bestFit="1" customWidth="1"/>
    <col min="9485" max="9485" width="2" style="107" customWidth="1"/>
    <col min="9486" max="9486" width="12.5703125" style="107" bestFit="1" customWidth="1"/>
    <col min="9487" max="9487" width="2" style="107" customWidth="1"/>
    <col min="9488" max="9728" width="9.140625" style="107"/>
    <col min="9729" max="9729" width="65" style="107" bestFit="1" customWidth="1"/>
    <col min="9730" max="9730" width="6.42578125" style="107" customWidth="1"/>
    <col min="9731" max="9731" width="2.140625" style="107" customWidth="1"/>
    <col min="9732" max="9732" width="12.5703125" style="107" bestFit="1" customWidth="1"/>
    <col min="9733" max="9733" width="2.140625" style="107" customWidth="1"/>
    <col min="9734" max="9734" width="13.7109375" style="107" bestFit="1" customWidth="1"/>
    <col min="9735" max="9735" width="2.140625" style="107" customWidth="1"/>
    <col min="9736" max="9736" width="10.28515625" style="107" bestFit="1" customWidth="1"/>
    <col min="9737" max="9737" width="56.28515625" style="107" bestFit="1" customWidth="1"/>
    <col min="9738" max="9739" width="5.85546875" style="107" customWidth="1"/>
    <col min="9740" max="9740" width="12.5703125" style="107" bestFit="1" customWidth="1"/>
    <col min="9741" max="9741" width="2" style="107" customWidth="1"/>
    <col min="9742" max="9742" width="12.5703125" style="107" bestFit="1" customWidth="1"/>
    <col min="9743" max="9743" width="2" style="107" customWidth="1"/>
    <col min="9744" max="9984" width="9.140625" style="107"/>
    <col min="9985" max="9985" width="65" style="107" bestFit="1" customWidth="1"/>
    <col min="9986" max="9986" width="6.42578125" style="107" customWidth="1"/>
    <col min="9987" max="9987" width="2.140625" style="107" customWidth="1"/>
    <col min="9988" max="9988" width="12.5703125" style="107" bestFit="1" customWidth="1"/>
    <col min="9989" max="9989" width="2.140625" style="107" customWidth="1"/>
    <col min="9990" max="9990" width="13.7109375" style="107" bestFit="1" customWidth="1"/>
    <col min="9991" max="9991" width="2.140625" style="107" customWidth="1"/>
    <col min="9992" max="9992" width="10.28515625" style="107" bestFit="1" customWidth="1"/>
    <col min="9993" max="9993" width="56.28515625" style="107" bestFit="1" customWidth="1"/>
    <col min="9994" max="9995" width="5.85546875" style="107" customWidth="1"/>
    <col min="9996" max="9996" width="12.5703125" style="107" bestFit="1" customWidth="1"/>
    <col min="9997" max="9997" width="2" style="107" customWidth="1"/>
    <col min="9998" max="9998" width="12.5703125" style="107" bestFit="1" customWidth="1"/>
    <col min="9999" max="9999" width="2" style="107" customWidth="1"/>
    <col min="10000" max="10240" width="9.140625" style="107"/>
    <col min="10241" max="10241" width="65" style="107" bestFit="1" customWidth="1"/>
    <col min="10242" max="10242" width="6.42578125" style="107" customWidth="1"/>
    <col min="10243" max="10243" width="2.140625" style="107" customWidth="1"/>
    <col min="10244" max="10244" width="12.5703125" style="107" bestFit="1" customWidth="1"/>
    <col min="10245" max="10245" width="2.140625" style="107" customWidth="1"/>
    <col min="10246" max="10246" width="13.7109375" style="107" bestFit="1" customWidth="1"/>
    <col min="10247" max="10247" width="2.140625" style="107" customWidth="1"/>
    <col min="10248" max="10248" width="10.28515625" style="107" bestFit="1" customWidth="1"/>
    <col min="10249" max="10249" width="56.28515625" style="107" bestFit="1" customWidth="1"/>
    <col min="10250" max="10251" width="5.85546875" style="107" customWidth="1"/>
    <col min="10252" max="10252" width="12.5703125" style="107" bestFit="1" customWidth="1"/>
    <col min="10253" max="10253" width="2" style="107" customWidth="1"/>
    <col min="10254" max="10254" width="12.5703125" style="107" bestFit="1" customWidth="1"/>
    <col min="10255" max="10255" width="2" style="107" customWidth="1"/>
    <col min="10256" max="10496" width="9.140625" style="107"/>
    <col min="10497" max="10497" width="65" style="107" bestFit="1" customWidth="1"/>
    <col min="10498" max="10498" width="6.42578125" style="107" customWidth="1"/>
    <col min="10499" max="10499" width="2.140625" style="107" customWidth="1"/>
    <col min="10500" max="10500" width="12.5703125" style="107" bestFit="1" customWidth="1"/>
    <col min="10501" max="10501" width="2.140625" style="107" customWidth="1"/>
    <col min="10502" max="10502" width="13.7109375" style="107" bestFit="1" customWidth="1"/>
    <col min="10503" max="10503" width="2.140625" style="107" customWidth="1"/>
    <col min="10504" max="10504" width="10.28515625" style="107" bestFit="1" customWidth="1"/>
    <col min="10505" max="10505" width="56.28515625" style="107" bestFit="1" customWidth="1"/>
    <col min="10506" max="10507" width="5.85546875" style="107" customWidth="1"/>
    <col min="10508" max="10508" width="12.5703125" style="107" bestFit="1" customWidth="1"/>
    <col min="10509" max="10509" width="2" style="107" customWidth="1"/>
    <col min="10510" max="10510" width="12.5703125" style="107" bestFit="1" customWidth="1"/>
    <col min="10511" max="10511" width="2" style="107" customWidth="1"/>
    <col min="10512" max="10752" width="9.140625" style="107"/>
    <col min="10753" max="10753" width="65" style="107" bestFit="1" customWidth="1"/>
    <col min="10754" max="10754" width="6.42578125" style="107" customWidth="1"/>
    <col min="10755" max="10755" width="2.140625" style="107" customWidth="1"/>
    <col min="10756" max="10756" width="12.5703125" style="107" bestFit="1" customWidth="1"/>
    <col min="10757" max="10757" width="2.140625" style="107" customWidth="1"/>
    <col min="10758" max="10758" width="13.7109375" style="107" bestFit="1" customWidth="1"/>
    <col min="10759" max="10759" width="2.140625" style="107" customWidth="1"/>
    <col min="10760" max="10760" width="10.28515625" style="107" bestFit="1" customWidth="1"/>
    <col min="10761" max="10761" width="56.28515625" style="107" bestFit="1" customWidth="1"/>
    <col min="10762" max="10763" width="5.85546875" style="107" customWidth="1"/>
    <col min="10764" max="10764" width="12.5703125" style="107" bestFit="1" customWidth="1"/>
    <col min="10765" max="10765" width="2" style="107" customWidth="1"/>
    <col min="10766" max="10766" width="12.5703125" style="107" bestFit="1" customWidth="1"/>
    <col min="10767" max="10767" width="2" style="107" customWidth="1"/>
    <col min="10768" max="11008" width="9.140625" style="107"/>
    <col min="11009" max="11009" width="65" style="107" bestFit="1" customWidth="1"/>
    <col min="11010" max="11010" width="6.42578125" style="107" customWidth="1"/>
    <col min="11011" max="11011" width="2.140625" style="107" customWidth="1"/>
    <col min="11012" max="11012" width="12.5703125" style="107" bestFit="1" customWidth="1"/>
    <col min="11013" max="11013" width="2.140625" style="107" customWidth="1"/>
    <col min="11014" max="11014" width="13.7109375" style="107" bestFit="1" customWidth="1"/>
    <col min="11015" max="11015" width="2.140625" style="107" customWidth="1"/>
    <col min="11016" max="11016" width="10.28515625" style="107" bestFit="1" customWidth="1"/>
    <col min="11017" max="11017" width="56.28515625" style="107" bestFit="1" customWidth="1"/>
    <col min="11018" max="11019" width="5.85546875" style="107" customWidth="1"/>
    <col min="11020" max="11020" width="12.5703125" style="107" bestFit="1" customWidth="1"/>
    <col min="11021" max="11021" width="2" style="107" customWidth="1"/>
    <col min="11022" max="11022" width="12.5703125" style="107" bestFit="1" customWidth="1"/>
    <col min="11023" max="11023" width="2" style="107" customWidth="1"/>
    <col min="11024" max="11264" width="9.140625" style="107"/>
    <col min="11265" max="11265" width="65" style="107" bestFit="1" customWidth="1"/>
    <col min="11266" max="11266" width="6.42578125" style="107" customWidth="1"/>
    <col min="11267" max="11267" width="2.140625" style="107" customWidth="1"/>
    <col min="11268" max="11268" width="12.5703125" style="107" bestFit="1" customWidth="1"/>
    <col min="11269" max="11269" width="2.140625" style="107" customWidth="1"/>
    <col min="11270" max="11270" width="13.7109375" style="107" bestFit="1" customWidth="1"/>
    <col min="11271" max="11271" width="2.140625" style="107" customWidth="1"/>
    <col min="11272" max="11272" width="10.28515625" style="107" bestFit="1" customWidth="1"/>
    <col min="11273" max="11273" width="56.28515625" style="107" bestFit="1" customWidth="1"/>
    <col min="11274" max="11275" width="5.85546875" style="107" customWidth="1"/>
    <col min="11276" max="11276" width="12.5703125" style="107" bestFit="1" customWidth="1"/>
    <col min="11277" max="11277" width="2" style="107" customWidth="1"/>
    <col min="11278" max="11278" width="12.5703125" style="107" bestFit="1" customWidth="1"/>
    <col min="11279" max="11279" width="2" style="107" customWidth="1"/>
    <col min="11280" max="11520" width="9.140625" style="107"/>
    <col min="11521" max="11521" width="65" style="107" bestFit="1" customWidth="1"/>
    <col min="11522" max="11522" width="6.42578125" style="107" customWidth="1"/>
    <col min="11523" max="11523" width="2.140625" style="107" customWidth="1"/>
    <col min="11524" max="11524" width="12.5703125" style="107" bestFit="1" customWidth="1"/>
    <col min="11525" max="11525" width="2.140625" style="107" customWidth="1"/>
    <col min="11526" max="11526" width="13.7109375" style="107" bestFit="1" customWidth="1"/>
    <col min="11527" max="11527" width="2.140625" style="107" customWidth="1"/>
    <col min="11528" max="11528" width="10.28515625" style="107" bestFit="1" customWidth="1"/>
    <col min="11529" max="11529" width="56.28515625" style="107" bestFit="1" customWidth="1"/>
    <col min="11530" max="11531" width="5.85546875" style="107" customWidth="1"/>
    <col min="11532" max="11532" width="12.5703125" style="107" bestFit="1" customWidth="1"/>
    <col min="11533" max="11533" width="2" style="107" customWidth="1"/>
    <col min="11534" max="11534" width="12.5703125" style="107" bestFit="1" customWidth="1"/>
    <col min="11535" max="11535" width="2" style="107" customWidth="1"/>
    <col min="11536" max="11776" width="9.140625" style="107"/>
    <col min="11777" max="11777" width="65" style="107" bestFit="1" customWidth="1"/>
    <col min="11778" max="11778" width="6.42578125" style="107" customWidth="1"/>
    <col min="11779" max="11779" width="2.140625" style="107" customWidth="1"/>
    <col min="11780" max="11780" width="12.5703125" style="107" bestFit="1" customWidth="1"/>
    <col min="11781" max="11781" width="2.140625" style="107" customWidth="1"/>
    <col min="11782" max="11782" width="13.7109375" style="107" bestFit="1" customWidth="1"/>
    <col min="11783" max="11783" width="2.140625" style="107" customWidth="1"/>
    <col min="11784" max="11784" width="10.28515625" style="107" bestFit="1" customWidth="1"/>
    <col min="11785" max="11785" width="56.28515625" style="107" bestFit="1" customWidth="1"/>
    <col min="11786" max="11787" width="5.85546875" style="107" customWidth="1"/>
    <col min="11788" max="11788" width="12.5703125" style="107" bestFit="1" customWidth="1"/>
    <col min="11789" max="11789" width="2" style="107" customWidth="1"/>
    <col min="11790" max="11790" width="12.5703125" style="107" bestFit="1" customWidth="1"/>
    <col min="11791" max="11791" width="2" style="107" customWidth="1"/>
    <col min="11792" max="12032" width="9.140625" style="107"/>
    <col min="12033" max="12033" width="65" style="107" bestFit="1" customWidth="1"/>
    <col min="12034" max="12034" width="6.42578125" style="107" customWidth="1"/>
    <col min="12035" max="12035" width="2.140625" style="107" customWidth="1"/>
    <col min="12036" max="12036" width="12.5703125" style="107" bestFit="1" customWidth="1"/>
    <col min="12037" max="12037" width="2.140625" style="107" customWidth="1"/>
    <col min="12038" max="12038" width="13.7109375" style="107" bestFit="1" customWidth="1"/>
    <col min="12039" max="12039" width="2.140625" style="107" customWidth="1"/>
    <col min="12040" max="12040" width="10.28515625" style="107" bestFit="1" customWidth="1"/>
    <col min="12041" max="12041" width="56.28515625" style="107" bestFit="1" customWidth="1"/>
    <col min="12042" max="12043" width="5.85546875" style="107" customWidth="1"/>
    <col min="12044" max="12044" width="12.5703125" style="107" bestFit="1" customWidth="1"/>
    <col min="12045" max="12045" width="2" style="107" customWidth="1"/>
    <col min="12046" max="12046" width="12.5703125" style="107" bestFit="1" customWidth="1"/>
    <col min="12047" max="12047" width="2" style="107" customWidth="1"/>
    <col min="12048" max="12288" width="9.140625" style="107"/>
    <col min="12289" max="12289" width="65" style="107" bestFit="1" customWidth="1"/>
    <col min="12290" max="12290" width="6.42578125" style="107" customWidth="1"/>
    <col min="12291" max="12291" width="2.140625" style="107" customWidth="1"/>
    <col min="12292" max="12292" width="12.5703125" style="107" bestFit="1" customWidth="1"/>
    <col min="12293" max="12293" width="2.140625" style="107" customWidth="1"/>
    <col min="12294" max="12294" width="13.7109375" style="107" bestFit="1" customWidth="1"/>
    <col min="12295" max="12295" width="2.140625" style="107" customWidth="1"/>
    <col min="12296" max="12296" width="10.28515625" style="107" bestFit="1" customWidth="1"/>
    <col min="12297" max="12297" width="56.28515625" style="107" bestFit="1" customWidth="1"/>
    <col min="12298" max="12299" width="5.85546875" style="107" customWidth="1"/>
    <col min="12300" max="12300" width="12.5703125" style="107" bestFit="1" customWidth="1"/>
    <col min="12301" max="12301" width="2" style="107" customWidth="1"/>
    <col min="12302" max="12302" width="12.5703125" style="107" bestFit="1" customWidth="1"/>
    <col min="12303" max="12303" width="2" style="107" customWidth="1"/>
    <col min="12304" max="12544" width="9.140625" style="107"/>
    <col min="12545" max="12545" width="65" style="107" bestFit="1" customWidth="1"/>
    <col min="12546" max="12546" width="6.42578125" style="107" customWidth="1"/>
    <col min="12547" max="12547" width="2.140625" style="107" customWidth="1"/>
    <col min="12548" max="12548" width="12.5703125" style="107" bestFit="1" customWidth="1"/>
    <col min="12549" max="12549" width="2.140625" style="107" customWidth="1"/>
    <col min="12550" max="12550" width="13.7109375" style="107" bestFit="1" customWidth="1"/>
    <col min="12551" max="12551" width="2.140625" style="107" customWidth="1"/>
    <col min="12552" max="12552" width="10.28515625" style="107" bestFit="1" customWidth="1"/>
    <col min="12553" max="12553" width="56.28515625" style="107" bestFit="1" customWidth="1"/>
    <col min="12554" max="12555" width="5.85546875" style="107" customWidth="1"/>
    <col min="12556" max="12556" width="12.5703125" style="107" bestFit="1" customWidth="1"/>
    <col min="12557" max="12557" width="2" style="107" customWidth="1"/>
    <col min="12558" max="12558" width="12.5703125" style="107" bestFit="1" customWidth="1"/>
    <col min="12559" max="12559" width="2" style="107" customWidth="1"/>
    <col min="12560" max="12800" width="9.140625" style="107"/>
    <col min="12801" max="12801" width="65" style="107" bestFit="1" customWidth="1"/>
    <col min="12802" max="12802" width="6.42578125" style="107" customWidth="1"/>
    <col min="12803" max="12803" width="2.140625" style="107" customWidth="1"/>
    <col min="12804" max="12804" width="12.5703125" style="107" bestFit="1" customWidth="1"/>
    <col min="12805" max="12805" width="2.140625" style="107" customWidth="1"/>
    <col min="12806" max="12806" width="13.7109375" style="107" bestFit="1" customWidth="1"/>
    <col min="12807" max="12807" width="2.140625" style="107" customWidth="1"/>
    <col min="12808" max="12808" width="10.28515625" style="107" bestFit="1" customWidth="1"/>
    <col min="12809" max="12809" width="56.28515625" style="107" bestFit="1" customWidth="1"/>
    <col min="12810" max="12811" width="5.85546875" style="107" customWidth="1"/>
    <col min="12812" max="12812" width="12.5703125" style="107" bestFit="1" customWidth="1"/>
    <col min="12813" max="12813" width="2" style="107" customWidth="1"/>
    <col min="12814" max="12814" width="12.5703125" style="107" bestFit="1" customWidth="1"/>
    <col min="12815" max="12815" width="2" style="107" customWidth="1"/>
    <col min="12816" max="13056" width="9.140625" style="107"/>
    <col min="13057" max="13057" width="65" style="107" bestFit="1" customWidth="1"/>
    <col min="13058" max="13058" width="6.42578125" style="107" customWidth="1"/>
    <col min="13059" max="13059" width="2.140625" style="107" customWidth="1"/>
    <col min="13060" max="13060" width="12.5703125" style="107" bestFit="1" customWidth="1"/>
    <col min="13061" max="13061" width="2.140625" style="107" customWidth="1"/>
    <col min="13062" max="13062" width="13.7109375" style="107" bestFit="1" customWidth="1"/>
    <col min="13063" max="13063" width="2.140625" style="107" customWidth="1"/>
    <col min="13064" max="13064" width="10.28515625" style="107" bestFit="1" customWidth="1"/>
    <col min="13065" max="13065" width="56.28515625" style="107" bestFit="1" customWidth="1"/>
    <col min="13066" max="13067" width="5.85546875" style="107" customWidth="1"/>
    <col min="13068" max="13068" width="12.5703125" style="107" bestFit="1" customWidth="1"/>
    <col min="13069" max="13069" width="2" style="107" customWidth="1"/>
    <col min="13070" max="13070" width="12.5703125" style="107" bestFit="1" customWidth="1"/>
    <col min="13071" max="13071" width="2" style="107" customWidth="1"/>
    <col min="13072" max="13312" width="9.140625" style="107"/>
    <col min="13313" max="13313" width="65" style="107" bestFit="1" customWidth="1"/>
    <col min="13314" max="13314" width="6.42578125" style="107" customWidth="1"/>
    <col min="13315" max="13315" width="2.140625" style="107" customWidth="1"/>
    <col min="13316" max="13316" width="12.5703125" style="107" bestFit="1" customWidth="1"/>
    <col min="13317" max="13317" width="2.140625" style="107" customWidth="1"/>
    <col min="13318" max="13318" width="13.7109375" style="107" bestFit="1" customWidth="1"/>
    <col min="13319" max="13319" width="2.140625" style="107" customWidth="1"/>
    <col min="13320" max="13320" width="10.28515625" style="107" bestFit="1" customWidth="1"/>
    <col min="13321" max="13321" width="56.28515625" style="107" bestFit="1" customWidth="1"/>
    <col min="13322" max="13323" width="5.85546875" style="107" customWidth="1"/>
    <col min="13324" max="13324" width="12.5703125" style="107" bestFit="1" customWidth="1"/>
    <col min="13325" max="13325" width="2" style="107" customWidth="1"/>
    <col min="13326" max="13326" width="12.5703125" style="107" bestFit="1" customWidth="1"/>
    <col min="13327" max="13327" width="2" style="107" customWidth="1"/>
    <col min="13328" max="13568" width="9.140625" style="107"/>
    <col min="13569" max="13569" width="65" style="107" bestFit="1" customWidth="1"/>
    <col min="13570" max="13570" width="6.42578125" style="107" customWidth="1"/>
    <col min="13571" max="13571" width="2.140625" style="107" customWidth="1"/>
    <col min="13572" max="13572" width="12.5703125" style="107" bestFit="1" customWidth="1"/>
    <col min="13573" max="13573" width="2.140625" style="107" customWidth="1"/>
    <col min="13574" max="13574" width="13.7109375" style="107" bestFit="1" customWidth="1"/>
    <col min="13575" max="13575" width="2.140625" style="107" customWidth="1"/>
    <col min="13576" max="13576" width="10.28515625" style="107" bestFit="1" customWidth="1"/>
    <col min="13577" max="13577" width="56.28515625" style="107" bestFit="1" customWidth="1"/>
    <col min="13578" max="13579" width="5.85546875" style="107" customWidth="1"/>
    <col min="13580" max="13580" width="12.5703125" style="107" bestFit="1" customWidth="1"/>
    <col min="13581" max="13581" width="2" style="107" customWidth="1"/>
    <col min="13582" max="13582" width="12.5703125" style="107" bestFit="1" customWidth="1"/>
    <col min="13583" max="13583" width="2" style="107" customWidth="1"/>
    <col min="13584" max="13824" width="9.140625" style="107"/>
    <col min="13825" max="13825" width="65" style="107" bestFit="1" customWidth="1"/>
    <col min="13826" max="13826" width="6.42578125" style="107" customWidth="1"/>
    <col min="13827" max="13827" width="2.140625" style="107" customWidth="1"/>
    <col min="13828" max="13828" width="12.5703125" style="107" bestFit="1" customWidth="1"/>
    <col min="13829" max="13829" width="2.140625" style="107" customWidth="1"/>
    <col min="13830" max="13830" width="13.7109375" style="107" bestFit="1" customWidth="1"/>
    <col min="13831" max="13831" width="2.140625" style="107" customWidth="1"/>
    <col min="13832" max="13832" width="10.28515625" style="107" bestFit="1" customWidth="1"/>
    <col min="13833" max="13833" width="56.28515625" style="107" bestFit="1" customWidth="1"/>
    <col min="13834" max="13835" width="5.85546875" style="107" customWidth="1"/>
    <col min="13836" max="13836" width="12.5703125" style="107" bestFit="1" customWidth="1"/>
    <col min="13837" max="13837" width="2" style="107" customWidth="1"/>
    <col min="13838" max="13838" width="12.5703125" style="107" bestFit="1" customWidth="1"/>
    <col min="13839" max="13839" width="2" style="107" customWidth="1"/>
    <col min="13840" max="14080" width="9.140625" style="107"/>
    <col min="14081" max="14081" width="65" style="107" bestFit="1" customWidth="1"/>
    <col min="14082" max="14082" width="6.42578125" style="107" customWidth="1"/>
    <col min="14083" max="14083" width="2.140625" style="107" customWidth="1"/>
    <col min="14084" max="14084" width="12.5703125" style="107" bestFit="1" customWidth="1"/>
    <col min="14085" max="14085" width="2.140625" style="107" customWidth="1"/>
    <col min="14086" max="14086" width="13.7109375" style="107" bestFit="1" customWidth="1"/>
    <col min="14087" max="14087" width="2.140625" style="107" customWidth="1"/>
    <col min="14088" max="14088" width="10.28515625" style="107" bestFit="1" customWidth="1"/>
    <col min="14089" max="14089" width="56.28515625" style="107" bestFit="1" customWidth="1"/>
    <col min="14090" max="14091" width="5.85546875" style="107" customWidth="1"/>
    <col min="14092" max="14092" width="12.5703125" style="107" bestFit="1" customWidth="1"/>
    <col min="14093" max="14093" width="2" style="107" customWidth="1"/>
    <col min="14094" max="14094" width="12.5703125" style="107" bestFit="1" customWidth="1"/>
    <col min="14095" max="14095" width="2" style="107" customWidth="1"/>
    <col min="14096" max="14336" width="9.140625" style="107"/>
    <col min="14337" max="14337" width="65" style="107" bestFit="1" customWidth="1"/>
    <col min="14338" max="14338" width="6.42578125" style="107" customWidth="1"/>
    <col min="14339" max="14339" width="2.140625" style="107" customWidth="1"/>
    <col min="14340" max="14340" width="12.5703125" style="107" bestFit="1" customWidth="1"/>
    <col min="14341" max="14341" width="2.140625" style="107" customWidth="1"/>
    <col min="14342" max="14342" width="13.7109375" style="107" bestFit="1" customWidth="1"/>
    <col min="14343" max="14343" width="2.140625" style="107" customWidth="1"/>
    <col min="14344" max="14344" width="10.28515625" style="107" bestFit="1" customWidth="1"/>
    <col min="14345" max="14345" width="56.28515625" style="107" bestFit="1" customWidth="1"/>
    <col min="14346" max="14347" width="5.85546875" style="107" customWidth="1"/>
    <col min="14348" max="14348" width="12.5703125" style="107" bestFit="1" customWidth="1"/>
    <col min="14349" max="14349" width="2" style="107" customWidth="1"/>
    <col min="14350" max="14350" width="12.5703125" style="107" bestFit="1" customWidth="1"/>
    <col min="14351" max="14351" width="2" style="107" customWidth="1"/>
    <col min="14352" max="14592" width="9.140625" style="107"/>
    <col min="14593" max="14593" width="65" style="107" bestFit="1" customWidth="1"/>
    <col min="14594" max="14594" width="6.42578125" style="107" customWidth="1"/>
    <col min="14595" max="14595" width="2.140625" style="107" customWidth="1"/>
    <col min="14596" max="14596" width="12.5703125" style="107" bestFit="1" customWidth="1"/>
    <col min="14597" max="14597" width="2.140625" style="107" customWidth="1"/>
    <col min="14598" max="14598" width="13.7109375" style="107" bestFit="1" customWidth="1"/>
    <col min="14599" max="14599" width="2.140625" style="107" customWidth="1"/>
    <col min="14600" max="14600" width="10.28515625" style="107" bestFit="1" customWidth="1"/>
    <col min="14601" max="14601" width="56.28515625" style="107" bestFit="1" customWidth="1"/>
    <col min="14602" max="14603" width="5.85546875" style="107" customWidth="1"/>
    <col min="14604" max="14604" width="12.5703125" style="107" bestFit="1" customWidth="1"/>
    <col min="14605" max="14605" width="2" style="107" customWidth="1"/>
    <col min="14606" max="14606" width="12.5703125" style="107" bestFit="1" customWidth="1"/>
    <col min="14607" max="14607" width="2" style="107" customWidth="1"/>
    <col min="14608" max="14848" width="9.140625" style="107"/>
    <col min="14849" max="14849" width="65" style="107" bestFit="1" customWidth="1"/>
    <col min="14850" max="14850" width="6.42578125" style="107" customWidth="1"/>
    <col min="14851" max="14851" width="2.140625" style="107" customWidth="1"/>
    <col min="14852" max="14852" width="12.5703125" style="107" bestFit="1" customWidth="1"/>
    <col min="14853" max="14853" width="2.140625" style="107" customWidth="1"/>
    <col min="14854" max="14854" width="13.7109375" style="107" bestFit="1" customWidth="1"/>
    <col min="14855" max="14855" width="2.140625" style="107" customWidth="1"/>
    <col min="14856" max="14856" width="10.28515625" style="107" bestFit="1" customWidth="1"/>
    <col min="14857" max="14857" width="56.28515625" style="107" bestFit="1" customWidth="1"/>
    <col min="14858" max="14859" width="5.85546875" style="107" customWidth="1"/>
    <col min="14860" max="14860" width="12.5703125" style="107" bestFit="1" customWidth="1"/>
    <col min="14861" max="14861" width="2" style="107" customWidth="1"/>
    <col min="14862" max="14862" width="12.5703125" style="107" bestFit="1" customWidth="1"/>
    <col min="14863" max="14863" width="2" style="107" customWidth="1"/>
    <col min="14864" max="15104" width="9.140625" style="107"/>
    <col min="15105" max="15105" width="65" style="107" bestFit="1" customWidth="1"/>
    <col min="15106" max="15106" width="6.42578125" style="107" customWidth="1"/>
    <col min="15107" max="15107" width="2.140625" style="107" customWidth="1"/>
    <col min="15108" max="15108" width="12.5703125" style="107" bestFit="1" customWidth="1"/>
    <col min="15109" max="15109" width="2.140625" style="107" customWidth="1"/>
    <col min="15110" max="15110" width="13.7109375" style="107" bestFit="1" customWidth="1"/>
    <col min="15111" max="15111" width="2.140625" style="107" customWidth="1"/>
    <col min="15112" max="15112" width="10.28515625" style="107" bestFit="1" customWidth="1"/>
    <col min="15113" max="15113" width="56.28515625" style="107" bestFit="1" customWidth="1"/>
    <col min="15114" max="15115" width="5.85546875" style="107" customWidth="1"/>
    <col min="15116" max="15116" width="12.5703125" style="107" bestFit="1" customWidth="1"/>
    <col min="15117" max="15117" width="2" style="107" customWidth="1"/>
    <col min="15118" max="15118" width="12.5703125" style="107" bestFit="1" customWidth="1"/>
    <col min="15119" max="15119" width="2" style="107" customWidth="1"/>
    <col min="15120" max="15360" width="9.140625" style="107"/>
    <col min="15361" max="15361" width="65" style="107" bestFit="1" customWidth="1"/>
    <col min="15362" max="15362" width="6.42578125" style="107" customWidth="1"/>
    <col min="15363" max="15363" width="2.140625" style="107" customWidth="1"/>
    <col min="15364" max="15364" width="12.5703125" style="107" bestFit="1" customWidth="1"/>
    <col min="15365" max="15365" width="2.140625" style="107" customWidth="1"/>
    <col min="15366" max="15366" width="13.7109375" style="107" bestFit="1" customWidth="1"/>
    <col min="15367" max="15367" width="2.140625" style="107" customWidth="1"/>
    <col min="15368" max="15368" width="10.28515625" style="107" bestFit="1" customWidth="1"/>
    <col min="15369" max="15369" width="56.28515625" style="107" bestFit="1" customWidth="1"/>
    <col min="15370" max="15371" width="5.85546875" style="107" customWidth="1"/>
    <col min="15372" max="15372" width="12.5703125" style="107" bestFit="1" customWidth="1"/>
    <col min="15373" max="15373" width="2" style="107" customWidth="1"/>
    <col min="15374" max="15374" width="12.5703125" style="107" bestFit="1" customWidth="1"/>
    <col min="15375" max="15375" width="2" style="107" customWidth="1"/>
    <col min="15376" max="15616" width="9.140625" style="107"/>
    <col min="15617" max="15617" width="65" style="107" bestFit="1" customWidth="1"/>
    <col min="15618" max="15618" width="6.42578125" style="107" customWidth="1"/>
    <col min="15619" max="15619" width="2.140625" style="107" customWidth="1"/>
    <col min="15620" max="15620" width="12.5703125" style="107" bestFit="1" customWidth="1"/>
    <col min="15621" max="15621" width="2.140625" style="107" customWidth="1"/>
    <col min="15622" max="15622" width="13.7109375" style="107" bestFit="1" customWidth="1"/>
    <col min="15623" max="15623" width="2.140625" style="107" customWidth="1"/>
    <col min="15624" max="15624" width="10.28515625" style="107" bestFit="1" customWidth="1"/>
    <col min="15625" max="15625" width="56.28515625" style="107" bestFit="1" customWidth="1"/>
    <col min="15626" max="15627" width="5.85546875" style="107" customWidth="1"/>
    <col min="15628" max="15628" width="12.5703125" style="107" bestFit="1" customWidth="1"/>
    <col min="15629" max="15629" width="2" style="107" customWidth="1"/>
    <col min="15630" max="15630" width="12.5703125" style="107" bestFit="1" customWidth="1"/>
    <col min="15631" max="15631" width="2" style="107" customWidth="1"/>
    <col min="15632" max="15872" width="9.140625" style="107"/>
    <col min="15873" max="15873" width="65" style="107" bestFit="1" customWidth="1"/>
    <col min="15874" max="15874" width="6.42578125" style="107" customWidth="1"/>
    <col min="15875" max="15875" width="2.140625" style="107" customWidth="1"/>
    <col min="15876" max="15876" width="12.5703125" style="107" bestFit="1" customWidth="1"/>
    <col min="15877" max="15877" width="2.140625" style="107" customWidth="1"/>
    <col min="15878" max="15878" width="13.7109375" style="107" bestFit="1" customWidth="1"/>
    <col min="15879" max="15879" width="2.140625" style="107" customWidth="1"/>
    <col min="15880" max="15880" width="10.28515625" style="107" bestFit="1" customWidth="1"/>
    <col min="15881" max="15881" width="56.28515625" style="107" bestFit="1" customWidth="1"/>
    <col min="15882" max="15883" width="5.85546875" style="107" customWidth="1"/>
    <col min="15884" max="15884" width="12.5703125" style="107" bestFit="1" customWidth="1"/>
    <col min="15885" max="15885" width="2" style="107" customWidth="1"/>
    <col min="15886" max="15886" width="12.5703125" style="107" bestFit="1" customWidth="1"/>
    <col min="15887" max="15887" width="2" style="107" customWidth="1"/>
    <col min="15888" max="16128" width="9.140625" style="107"/>
    <col min="16129" max="16129" width="65" style="107" bestFit="1" customWidth="1"/>
    <col min="16130" max="16130" width="6.42578125" style="107" customWidth="1"/>
    <col min="16131" max="16131" width="2.140625" style="107" customWidth="1"/>
    <col min="16132" max="16132" width="12.5703125" style="107" bestFit="1" customWidth="1"/>
    <col min="16133" max="16133" width="2.140625" style="107" customWidth="1"/>
    <col min="16134" max="16134" width="13.7109375" style="107" bestFit="1" customWidth="1"/>
    <col min="16135" max="16135" width="2.140625" style="107" customWidth="1"/>
    <col min="16136" max="16136" width="10.28515625" style="107" bestFit="1" customWidth="1"/>
    <col min="16137" max="16137" width="56.28515625" style="107" bestFit="1" customWidth="1"/>
    <col min="16138" max="16139" width="5.85546875" style="107" customWidth="1"/>
    <col min="16140" max="16140" width="12.5703125" style="107" bestFit="1" customWidth="1"/>
    <col min="16141" max="16141" width="2" style="107" customWidth="1"/>
    <col min="16142" max="16142" width="12.5703125" style="107" bestFit="1" customWidth="1"/>
    <col min="16143" max="16143" width="2" style="107" customWidth="1"/>
    <col min="16144" max="16384" width="9.140625" style="107"/>
  </cols>
  <sheetData>
    <row r="1" spans="1:15" s="98" customFormat="1" ht="20.25" x14ac:dyDescent="0.25">
      <c r="A1" s="97" t="s">
        <v>1991</v>
      </c>
      <c r="B1" s="97"/>
      <c r="C1" s="97"/>
      <c r="D1" s="97"/>
      <c r="E1" s="97"/>
      <c r="F1" s="97"/>
      <c r="G1" s="97"/>
      <c r="J1" s="99"/>
      <c r="K1" s="99"/>
      <c r="L1" s="99"/>
      <c r="M1" s="99"/>
    </row>
    <row r="2" spans="1:15" s="98" customFormat="1" ht="14.25" customHeight="1" x14ac:dyDescent="0.25">
      <c r="B2" s="99"/>
      <c r="J2" s="99"/>
      <c r="K2" s="99"/>
      <c r="L2" s="99"/>
      <c r="M2" s="99"/>
    </row>
    <row r="3" spans="1:15" s="98" customFormat="1" ht="15.75" customHeight="1" x14ac:dyDescent="0.25">
      <c r="A3" s="100" t="s">
        <v>1992</v>
      </c>
      <c r="B3" s="99"/>
      <c r="J3" s="99"/>
      <c r="K3" s="99"/>
      <c r="L3" s="99"/>
      <c r="M3" s="99"/>
    </row>
    <row r="4" spans="1:15" s="98" customFormat="1" ht="14.25" customHeight="1" x14ac:dyDescent="0.25">
      <c r="B4" s="99"/>
      <c r="J4" s="99"/>
      <c r="K4" s="99"/>
      <c r="L4" s="99"/>
      <c r="M4" s="99"/>
    </row>
    <row r="5" spans="1:15" s="98" customFormat="1" ht="15.75" customHeight="1" x14ac:dyDescent="0.25">
      <c r="A5" s="101" t="s">
        <v>47</v>
      </c>
      <c r="B5" s="102"/>
      <c r="C5" s="102"/>
      <c r="D5" s="102"/>
      <c r="E5" s="102"/>
      <c r="F5" s="102"/>
      <c r="G5" s="102"/>
      <c r="J5" s="99"/>
      <c r="K5" s="99"/>
      <c r="L5" s="99"/>
      <c r="M5" s="99"/>
    </row>
    <row r="6" spans="1:15" s="98" customFormat="1" ht="14.25" customHeight="1" x14ac:dyDescent="0.25">
      <c r="A6" s="103"/>
      <c r="B6" s="104"/>
      <c r="C6" s="103"/>
      <c r="D6" s="103"/>
      <c r="E6" s="103"/>
      <c r="F6" s="103"/>
      <c r="G6" s="103"/>
      <c r="J6" s="99"/>
      <c r="K6" s="99"/>
      <c r="L6" s="99"/>
      <c r="M6" s="99"/>
    </row>
    <row r="7" spans="1:15" s="98" customFormat="1" ht="14.25" customHeight="1" x14ac:dyDescent="0.25">
      <c r="A7" s="103"/>
      <c r="B7" s="104"/>
      <c r="C7" s="103"/>
      <c r="D7" s="103"/>
      <c r="E7" s="103"/>
      <c r="F7" s="103"/>
      <c r="G7" s="103"/>
      <c r="J7" s="99"/>
      <c r="K7" s="99"/>
      <c r="L7" s="99"/>
      <c r="M7" s="99"/>
    </row>
    <row r="8" spans="1:15" ht="14.25" customHeight="1" x14ac:dyDescent="0.25">
      <c r="A8" s="105" t="s">
        <v>39</v>
      </c>
      <c r="B8" s="106" t="s">
        <v>225</v>
      </c>
      <c r="C8" s="105"/>
      <c r="D8" s="106">
        <v>43100</v>
      </c>
      <c r="E8" s="105"/>
      <c r="F8" s="106">
        <v>42735</v>
      </c>
      <c r="G8" s="105"/>
      <c r="I8" s="108" t="s">
        <v>1993</v>
      </c>
      <c r="J8" s="106" t="s">
        <v>225</v>
      </c>
      <c r="K8" s="106"/>
      <c r="L8" s="106">
        <f>D8</f>
        <v>43100</v>
      </c>
      <c r="M8" s="106"/>
      <c r="N8" s="106">
        <f>F8</f>
        <v>42735</v>
      </c>
      <c r="O8" s="106"/>
    </row>
    <row r="9" spans="1:15" ht="14.25" customHeight="1" x14ac:dyDescent="0.25">
      <c r="A9" s="109"/>
      <c r="B9" s="110"/>
      <c r="C9" s="109"/>
      <c r="D9" s="109"/>
      <c r="E9" s="109"/>
      <c r="G9" s="109"/>
      <c r="I9" s="111"/>
      <c r="J9" s="112"/>
      <c r="K9" s="112"/>
      <c r="L9" s="112"/>
      <c r="M9" s="112"/>
    </row>
    <row r="10" spans="1:15" ht="14.25" customHeight="1" x14ac:dyDescent="0.25">
      <c r="A10" s="108" t="s">
        <v>40</v>
      </c>
      <c r="B10" s="113"/>
      <c r="C10" s="108"/>
      <c r="D10" s="108"/>
      <c r="E10" s="108"/>
      <c r="G10" s="108"/>
      <c r="I10" s="108" t="s">
        <v>40</v>
      </c>
      <c r="J10" s="113"/>
      <c r="K10" s="113"/>
      <c r="L10" s="113"/>
      <c r="M10" s="113"/>
    </row>
    <row r="11" spans="1:15" ht="14.25" customHeight="1" x14ac:dyDescent="0.25">
      <c r="A11" s="114" t="s">
        <v>34</v>
      </c>
      <c r="B11" s="112">
        <v>4</v>
      </c>
      <c r="C11" s="111"/>
      <c r="D11" s="115">
        <f>SUM('[1]BALANCETE DEZ-2017'!G4)/1000</f>
        <v>71386.418700000009</v>
      </c>
      <c r="E11" s="111"/>
      <c r="F11" s="116">
        <f>SUM('[1]BALANCETE DEZ-2016'!G4)/1000</f>
        <v>73020.04436</v>
      </c>
      <c r="G11" s="111"/>
      <c r="H11" s="117"/>
      <c r="I11" s="114" t="s">
        <v>1994</v>
      </c>
      <c r="J11" s="112">
        <v>15</v>
      </c>
      <c r="K11" s="112"/>
      <c r="L11" s="118">
        <f>-SUM('[1]BALANCETE DEZ-2017'!G678)/1000</f>
        <v>9295.0068499999998</v>
      </c>
      <c r="M11" s="112"/>
      <c r="N11" s="116">
        <f>-SUM('[1]BALANCETE DEZ-2016'!G666)/1000</f>
        <v>6819.0160800000003</v>
      </c>
      <c r="O11" s="116"/>
    </row>
    <row r="12" spans="1:15" s="122" customFormat="1" ht="14.25" customHeight="1" x14ac:dyDescent="0.25">
      <c r="A12" s="114" t="s">
        <v>1995</v>
      </c>
      <c r="B12" s="119">
        <v>5</v>
      </c>
      <c r="C12" s="114"/>
      <c r="D12" s="120">
        <f>SUM('[1]BALANCETE DEZ-2017'!G114+'[1]BALANCETE DEZ-2017'!G198)/1000</f>
        <v>32311.083079999997</v>
      </c>
      <c r="E12" s="114"/>
      <c r="F12" s="116">
        <f>SUM('[1]BALANCETE DEZ-2016'!G94+'[1]BALANCETE DEZ-2016'!G181)/1000</f>
        <v>33320.18548</v>
      </c>
      <c r="G12" s="114"/>
      <c r="H12" s="117"/>
      <c r="I12" s="114" t="s">
        <v>8</v>
      </c>
      <c r="J12" s="119"/>
      <c r="K12" s="119"/>
      <c r="L12" s="121">
        <f>-SUM('[1]BALANCETE DEZ-2017'!G968+'[1]BALANCETE DEZ-2017'!G971+'[1]BALANCETE DEZ-2017'!G976)/1000</f>
        <v>406.97503999999998</v>
      </c>
      <c r="M12" s="119"/>
      <c r="N12" s="116">
        <f>-SUM('[1]BALANCETE DEZ-2016'!G960+'[1]BALANCETE DEZ-2016'!G962+'[1]BALANCETE DEZ-2016'!G963+'[1]BALANCETE DEZ-2016'!G968+'[1]BALANCETE DEZ-2016'!G969+'[1]BALANCETE DEZ-2016'!G970+'[1]BALANCETE DEZ-2016'!G971+'[1]BALANCETE DEZ-2016'!G976+'[1]BALANCETE DEZ-2016'!G979+'[1]BALANCETE DEZ-2016'!G985)/1000</f>
        <v>435.27391000000006</v>
      </c>
      <c r="O12" s="116"/>
    </row>
    <row r="13" spans="1:15" ht="14.25" customHeight="1" x14ac:dyDescent="0.25">
      <c r="A13" s="114" t="s">
        <v>2</v>
      </c>
      <c r="B13" s="112">
        <v>6</v>
      </c>
      <c r="C13" s="111"/>
      <c r="D13" s="115">
        <f>SUM('[1]BALANCETE DEZ-2017'!G213)/1000</f>
        <v>1719.23703</v>
      </c>
      <c r="E13" s="111"/>
      <c r="F13" s="116">
        <f>SUM('[1]BALANCETE DEZ-2016'!G197)/1000</f>
        <v>1708.9278999999999</v>
      </c>
      <c r="G13" s="111"/>
      <c r="H13" s="117"/>
      <c r="I13" s="114" t="s">
        <v>1996</v>
      </c>
      <c r="J13" s="112">
        <v>16</v>
      </c>
      <c r="K13" s="112"/>
      <c r="L13" s="118">
        <f>-SUM('[1]BALANCETE DEZ-2017'!G1093)/1000</f>
        <v>4834.31441</v>
      </c>
      <c r="M13" s="112"/>
      <c r="N13" s="116">
        <f>-SUM('[1]BALANCETE DEZ-2016'!G1074)/1000</f>
        <v>5267.2615800000003</v>
      </c>
      <c r="O13" s="116"/>
    </row>
    <row r="14" spans="1:15" ht="14.25" customHeight="1" x14ac:dyDescent="0.25">
      <c r="A14" s="123" t="s">
        <v>3</v>
      </c>
      <c r="B14" s="124"/>
      <c r="C14" s="123"/>
      <c r="D14" s="125">
        <f>SUM('[1]BALANCETE DEZ-2017'!G207)/1000</f>
        <v>1299.0242700000001</v>
      </c>
      <c r="E14" s="123"/>
      <c r="F14" s="116">
        <f>SUM('[1]BALANCETE DEZ-2016'!G190)/1000</f>
        <v>2440.0959800000001</v>
      </c>
      <c r="G14" s="123"/>
      <c r="H14" s="117"/>
      <c r="I14" s="122" t="s">
        <v>1997</v>
      </c>
      <c r="J14" s="112">
        <v>7</v>
      </c>
      <c r="K14" s="112"/>
      <c r="L14" s="118">
        <f>-SUM('[1]BALANCETE DEZ-2017'!G1049)/1000</f>
        <v>36954.347179999997</v>
      </c>
      <c r="M14" s="112"/>
      <c r="N14" s="116">
        <f>-SUM('[1]BALANCETE DEZ-2016'!G1051)/1000</f>
        <v>32981.16388</v>
      </c>
      <c r="O14" s="116"/>
    </row>
    <row r="15" spans="1:15" ht="14.25" customHeight="1" x14ac:dyDescent="0.25">
      <c r="A15" s="123" t="s">
        <v>4</v>
      </c>
      <c r="B15" s="124"/>
      <c r="C15" s="123"/>
      <c r="D15" s="125">
        <f>SUM('[1]BALANCETE DEZ-2017'!G229)/1000</f>
        <v>1546.6220700000001</v>
      </c>
      <c r="E15" s="123"/>
      <c r="F15" s="116">
        <f>SUM('[1]BALANCETE DEZ-2016'!G223)/1000</f>
        <v>1573.60727</v>
      </c>
      <c r="G15" s="123"/>
      <c r="H15" s="117"/>
      <c r="I15" s="114" t="s">
        <v>1998</v>
      </c>
      <c r="J15" s="119">
        <v>17</v>
      </c>
      <c r="K15" s="119"/>
      <c r="L15" s="121">
        <f>-SUM('[1]BALANCETE DEZ-2017'!G1032+'[1]BALANCETE DEZ-2017'!G1034+'[1]BALANCETE DEZ-2017'!G1037+'[1]BALANCETE DEZ-2017'!G1040)/1000</f>
        <v>3111.5094900000004</v>
      </c>
      <c r="M15" s="119"/>
      <c r="N15" s="116">
        <f>-SUM('[1]BALANCETE DEZ-2016'!G1036+'[1]BALANCETE DEZ-2016'!G1038+'[1]BALANCETE DEZ-2016'!G1041+'[1]BALANCETE DEZ-2016'!G1044)/1000</f>
        <v>1647.4018299999998</v>
      </c>
      <c r="O15" s="116"/>
    </row>
    <row r="16" spans="1:15" s="122" customFormat="1" ht="14.25" customHeight="1" x14ac:dyDescent="0.25">
      <c r="A16" s="123" t="s">
        <v>5</v>
      </c>
      <c r="B16" s="124"/>
      <c r="C16" s="123"/>
      <c r="D16" s="125">
        <f>SUM('[1]BALANCETE DEZ-2017'!G274)/1000</f>
        <v>310.40433000000002</v>
      </c>
      <c r="E16" s="123"/>
      <c r="F16" s="116">
        <f>SUM('[1]BALANCETE DEZ-2016'!G266)/1000</f>
        <v>291.50846999999999</v>
      </c>
      <c r="G16" s="123"/>
      <c r="H16" s="117"/>
      <c r="I16" s="114" t="s">
        <v>9</v>
      </c>
      <c r="J16" s="119">
        <v>18</v>
      </c>
      <c r="K16" s="119"/>
      <c r="L16" s="121">
        <f>-SUM('[1]BALANCETE DEZ-2017'!G1022)/1000</f>
        <v>2272.0425299999997</v>
      </c>
      <c r="M16" s="119"/>
      <c r="N16" s="116">
        <f>-SUM('[1]BALANCETE DEZ-2016'!G1026)/1000</f>
        <v>2680.9033199999999</v>
      </c>
      <c r="O16" s="116"/>
    </row>
    <row r="17" spans="1:15" s="122" customFormat="1" ht="14.25" customHeight="1" x14ac:dyDescent="0.25">
      <c r="A17" s="122" t="s">
        <v>1999</v>
      </c>
      <c r="B17" s="99">
        <v>7</v>
      </c>
      <c r="C17" s="107"/>
      <c r="D17" s="117">
        <f>SUM('[1]BALANCETE DEZ-2017'!G242)/1000</f>
        <v>29336.300749999999</v>
      </c>
      <c r="E17" s="107"/>
      <c r="F17" s="116">
        <f>SUM('[1]BALANCETE DEZ-2016'!G236)/1000</f>
        <v>6315.3663799999995</v>
      </c>
      <c r="G17" s="123"/>
      <c r="H17" s="117"/>
      <c r="I17" s="114" t="s">
        <v>10</v>
      </c>
      <c r="J17" s="112">
        <v>18</v>
      </c>
      <c r="K17" s="112"/>
      <c r="L17" s="118">
        <f>-SUM('[1]BALANCETE DEZ-2017'!G1029)/1000</f>
        <v>2612.5757100000001</v>
      </c>
      <c r="M17" s="112"/>
      <c r="N17" s="116">
        <f>-SUM('[1]BALANCETE DEZ-2016'!G1033)/1000</f>
        <v>3395.9200599999999</v>
      </c>
      <c r="O17" s="116"/>
    </row>
    <row r="18" spans="1:15" ht="14.25" customHeight="1" x14ac:dyDescent="0.25">
      <c r="A18" s="126" t="s">
        <v>864</v>
      </c>
      <c r="B18" s="99">
        <v>9</v>
      </c>
      <c r="D18" s="117">
        <f>SUM('[1]BALANCETE DEZ-2017'!G416)/1000</f>
        <v>2734.3729500000004</v>
      </c>
      <c r="F18" s="116">
        <f>SUM('[1]BALANCETE DEZ-2016'!G405)/1000</f>
        <v>2886.6041399999999</v>
      </c>
      <c r="H18" s="117"/>
      <c r="I18" s="114" t="s">
        <v>2000</v>
      </c>
      <c r="J18" s="112">
        <v>19</v>
      </c>
      <c r="K18" s="112"/>
      <c r="L18" s="118">
        <f>-SUM('[1]BALANCETE DEZ-2017'!G979)/1000</f>
        <v>6996.1639800000003</v>
      </c>
      <c r="M18" s="112"/>
      <c r="N18" s="116">
        <v>11358</v>
      </c>
      <c r="O18" s="116"/>
    </row>
    <row r="19" spans="1:15" ht="14.25" customHeight="1" x14ac:dyDescent="0.25">
      <c r="A19" s="123" t="s">
        <v>2001</v>
      </c>
      <c r="B19" s="124">
        <v>10</v>
      </c>
      <c r="C19" s="123"/>
      <c r="D19" s="127">
        <f>SUM('[1]BALANCETE DEZ-2017'!G280-'[1]BALANCETE DEZ-2017'!G416)/1000</f>
        <v>1576.1800099999998</v>
      </c>
      <c r="E19" s="123"/>
      <c r="F19" s="128">
        <v>12102</v>
      </c>
      <c r="H19" s="117"/>
      <c r="I19" s="114" t="s">
        <v>11</v>
      </c>
      <c r="J19" s="112"/>
      <c r="K19" s="112"/>
      <c r="L19" s="118">
        <f>-SUM('[1]BALANCETE DEZ-2017'!G964+'[1]BALANCETE DEZ-2017'!G965+'[1]BALANCETE DEZ-2017'!G966+'[1]BALANCETE DEZ-2017'!G967)/1000</f>
        <v>2514.4932600000002</v>
      </c>
      <c r="M19" s="112"/>
      <c r="N19" s="116">
        <v>2443</v>
      </c>
      <c r="O19" s="116"/>
    </row>
    <row r="20" spans="1:15" ht="14.25" customHeight="1" x14ac:dyDescent="0.25">
      <c r="A20" s="129"/>
      <c r="B20" s="130"/>
      <c r="C20" s="129"/>
      <c r="D20" s="131"/>
      <c r="E20" s="129"/>
      <c r="F20" s="117"/>
      <c r="H20" s="117"/>
      <c r="I20" s="107" t="s">
        <v>2002</v>
      </c>
      <c r="L20" s="132">
        <f>-SUM('[1]BALANCETE DEZ-2017'!G1011)/1000-1</f>
        <v>1984.39687</v>
      </c>
      <c r="N20" s="99" t="s">
        <v>73</v>
      </c>
      <c r="O20" s="116"/>
    </row>
    <row r="21" spans="1:15" ht="14.25" customHeight="1" x14ac:dyDescent="0.25">
      <c r="A21" s="123" t="s">
        <v>2003</v>
      </c>
      <c r="B21" s="124"/>
      <c r="C21" s="123"/>
      <c r="D21" s="127">
        <f>SUM(D11:D19)-2</f>
        <v>142217.64319</v>
      </c>
      <c r="E21" s="123"/>
      <c r="F21" s="133">
        <v>133659</v>
      </c>
      <c r="G21" s="123"/>
      <c r="H21" s="117"/>
      <c r="I21" s="114" t="s">
        <v>43</v>
      </c>
      <c r="J21" s="112"/>
      <c r="K21" s="112"/>
      <c r="L21" s="134">
        <f>-SUM('[1]BALANCETE DEZ-2017'!G944)/1000</f>
        <v>0.68661000000000005</v>
      </c>
      <c r="M21" s="112"/>
      <c r="N21" s="128">
        <f>-SUM('[1]BALANCETE DEZ-2016'!G952)/1000</f>
        <v>0.68661000000000005</v>
      </c>
      <c r="O21" s="135"/>
    </row>
    <row r="22" spans="1:15" ht="14.25" customHeight="1" x14ac:dyDescent="0.25">
      <c r="A22" s="136"/>
      <c r="B22" s="137"/>
      <c r="C22" s="136"/>
      <c r="D22" s="138"/>
      <c r="E22" s="136"/>
      <c r="F22" s="117"/>
      <c r="G22" s="129"/>
      <c r="H22" s="117"/>
      <c r="I22" s="111"/>
      <c r="J22" s="112"/>
      <c r="K22" s="112"/>
      <c r="L22" s="118"/>
      <c r="M22" s="112"/>
      <c r="N22" s="117"/>
      <c r="O22" s="139"/>
    </row>
    <row r="23" spans="1:15" ht="14.25" customHeight="1" x14ac:dyDescent="0.25">
      <c r="A23" s="136" t="s">
        <v>41</v>
      </c>
      <c r="B23" s="124"/>
      <c r="C23" s="123"/>
      <c r="D23" s="125"/>
      <c r="E23" s="123"/>
      <c r="F23" s="117"/>
      <c r="G23" s="123"/>
      <c r="I23" s="111" t="s">
        <v>2003</v>
      </c>
      <c r="J23" s="112"/>
      <c r="K23" s="112"/>
      <c r="L23" s="134">
        <f>SUM(L11:L21)-1</f>
        <v>70981.511929999993</v>
      </c>
      <c r="M23" s="112"/>
      <c r="N23" s="133">
        <f>SUM(N11:N21)-1</f>
        <v>67027.627269999997</v>
      </c>
      <c r="O23" s="139"/>
    </row>
    <row r="24" spans="1:15" ht="14.25" customHeight="1" x14ac:dyDescent="0.25">
      <c r="A24" s="123" t="s">
        <v>6</v>
      </c>
      <c r="B24" s="124"/>
      <c r="C24" s="123"/>
      <c r="D24" s="125">
        <f>SUM('[1]BALANCETE DEZ-2017'!G465)/1000</f>
        <v>401.79361</v>
      </c>
      <c r="E24" s="123"/>
      <c r="F24" s="116">
        <v>546</v>
      </c>
      <c r="G24" s="136"/>
      <c r="I24" s="108"/>
      <c r="J24" s="113"/>
      <c r="K24" s="113"/>
      <c r="L24" s="140"/>
      <c r="M24" s="113"/>
      <c r="N24" s="117"/>
      <c r="O24" s="139"/>
    </row>
    <row r="25" spans="1:15" ht="14.25" customHeight="1" x14ac:dyDescent="0.25">
      <c r="A25" s="107" t="s">
        <v>2004</v>
      </c>
      <c r="D25" s="117">
        <f>SUM('[1]BALANCETE DEZ-2017'!G467)/1000</f>
        <v>10223.984269999999</v>
      </c>
      <c r="F25" s="99" t="s">
        <v>73</v>
      </c>
      <c r="G25" s="123"/>
      <c r="I25" s="108" t="s">
        <v>41</v>
      </c>
      <c r="J25" s="112"/>
      <c r="K25" s="112"/>
      <c r="L25" s="118"/>
      <c r="M25" s="112"/>
      <c r="N25" s="117"/>
      <c r="O25" s="117"/>
    </row>
    <row r="26" spans="1:15" ht="14.25" customHeight="1" x14ac:dyDescent="0.25">
      <c r="A26" s="123" t="s">
        <v>232</v>
      </c>
      <c r="B26" s="124">
        <v>11</v>
      </c>
      <c r="C26" s="123"/>
      <c r="D26" s="125">
        <f>SUM('[1]BALANCETE DEZ-2017'!G469)/1000</f>
        <v>2844.21479</v>
      </c>
      <c r="E26" s="123"/>
      <c r="F26" s="116">
        <f>SUM('[1]BALANCETE DEZ-2016'!G450)/1000</f>
        <v>2696.7591400000001</v>
      </c>
      <c r="G26" s="123"/>
      <c r="I26" s="114" t="s">
        <v>2005</v>
      </c>
      <c r="J26" s="112">
        <v>20</v>
      </c>
      <c r="K26" s="112"/>
      <c r="L26" s="134">
        <f>-SUM('[1]BALANCETE DEZ-2017'!G1142)/1000</f>
        <v>38729.666619999996</v>
      </c>
      <c r="M26" s="112"/>
      <c r="N26" s="128">
        <f>-SUM('[1]BALANCETE DEZ-2016'!G1120)/1000</f>
        <v>26270.40166</v>
      </c>
      <c r="O26" s="116"/>
    </row>
    <row r="27" spans="1:15" ht="14.25" customHeight="1" x14ac:dyDescent="0.25">
      <c r="A27" s="123" t="s">
        <v>2006</v>
      </c>
      <c r="B27" s="124">
        <v>8</v>
      </c>
      <c r="C27" s="123"/>
      <c r="D27" s="125">
        <f>SUM('[1]BALANCETE DEZ-2017'!G447)/1000</f>
        <v>8762.9092200000014</v>
      </c>
      <c r="E27" s="123"/>
      <c r="F27" s="116">
        <v>8361</v>
      </c>
      <c r="G27" s="123"/>
      <c r="H27" s="117"/>
      <c r="I27" s="111"/>
      <c r="J27" s="112"/>
      <c r="K27" s="112"/>
      <c r="L27" s="118"/>
      <c r="M27" s="112"/>
      <c r="N27" s="117"/>
    </row>
    <row r="28" spans="1:15" ht="14.25" customHeight="1" x14ac:dyDescent="0.25">
      <c r="A28" s="123" t="s">
        <v>2007</v>
      </c>
      <c r="B28" s="124"/>
      <c r="C28" s="123"/>
      <c r="D28" s="125">
        <f>SUM('[1]BALANCETE DEZ-2017'!G437)/1000</f>
        <v>1231.1329499999999</v>
      </c>
      <c r="E28" s="123"/>
      <c r="F28" s="116">
        <v>1173</v>
      </c>
      <c r="G28" s="123"/>
      <c r="H28" s="117"/>
      <c r="I28" s="111" t="s">
        <v>2008</v>
      </c>
      <c r="J28" s="112"/>
      <c r="K28" s="112"/>
      <c r="L28" s="118">
        <f>SUM(L26)</f>
        <v>38729.666619999996</v>
      </c>
      <c r="M28" s="112"/>
      <c r="N28" s="117">
        <f>SUM(N26:N27)</f>
        <v>26270.40166</v>
      </c>
      <c r="O28" s="116"/>
    </row>
    <row r="29" spans="1:15" ht="14.25" customHeight="1" x14ac:dyDescent="0.25">
      <c r="A29" s="107" t="s">
        <v>1522</v>
      </c>
      <c r="D29" s="117">
        <f>SUM('[1]BALANCETE DEZ-2017'!G456)/1000</f>
        <v>9683.0290000000005</v>
      </c>
      <c r="F29" s="117">
        <v>4112</v>
      </c>
      <c r="G29" s="123"/>
      <c r="H29" s="117"/>
      <c r="I29" s="108"/>
      <c r="L29" s="132"/>
      <c r="N29" s="117"/>
      <c r="O29" s="117"/>
    </row>
    <row r="30" spans="1:15" ht="14.25" customHeight="1" x14ac:dyDescent="0.25">
      <c r="A30" s="123" t="s">
        <v>2009</v>
      </c>
      <c r="B30" s="124">
        <v>12</v>
      </c>
      <c r="C30" s="123"/>
      <c r="D30" s="127">
        <f>SUM('[1]BALANCETE DEZ-2017'!G473)/1000</f>
        <v>6622.2640000000001</v>
      </c>
      <c r="E30" s="123"/>
      <c r="F30" s="128">
        <f>SUM('[1]BALANCETE DEZ-2016'!G453)/1000</f>
        <v>4231.3490000000002</v>
      </c>
      <c r="H30" s="117"/>
      <c r="I30" s="111" t="s">
        <v>2010</v>
      </c>
      <c r="J30" s="112"/>
      <c r="K30" s="112"/>
      <c r="L30" s="118"/>
      <c r="M30" s="112"/>
      <c r="N30" s="117"/>
      <c r="O30" s="117"/>
    </row>
    <row r="31" spans="1:15" ht="14.25" customHeight="1" x14ac:dyDescent="0.25">
      <c r="A31" s="141"/>
      <c r="B31" s="142"/>
      <c r="C31" s="141"/>
      <c r="D31" s="135"/>
      <c r="E31" s="141"/>
      <c r="F31" s="117"/>
      <c r="G31" s="123"/>
      <c r="H31" s="117"/>
      <c r="I31" s="114" t="s">
        <v>13</v>
      </c>
      <c r="J31" s="112">
        <v>21</v>
      </c>
      <c r="K31" s="112"/>
      <c r="L31" s="118">
        <f>-SUM('[1]BALANCETE DEZ-2017'!G1200)/1000</f>
        <v>222949.82833000002</v>
      </c>
      <c r="M31" s="112"/>
      <c r="N31" s="116">
        <f>-SUM('[1]BALANCETE DEZ-2016'!G1184)/1000</f>
        <v>222949.82833000002</v>
      </c>
      <c r="O31" s="117"/>
    </row>
    <row r="32" spans="1:15" ht="14.25" customHeight="1" x14ac:dyDescent="0.25">
      <c r="A32" s="123"/>
      <c r="B32" s="124"/>
      <c r="C32" s="123"/>
      <c r="D32" s="127">
        <f>SUM(D24:D30)</f>
        <v>39769.327840000005</v>
      </c>
      <c r="E32" s="123"/>
      <c r="F32" s="133">
        <f>SUM(F24:F30)</f>
        <v>21120.108140000004</v>
      </c>
      <c r="G32" s="123"/>
      <c r="H32" s="117"/>
      <c r="I32" s="114" t="s">
        <v>2011</v>
      </c>
      <c r="J32" s="112">
        <v>21</v>
      </c>
      <c r="K32" s="112"/>
      <c r="L32" s="118">
        <f>-SUM('[1]BALANCETE DEZ-2017'!G1201+'[1]BALANCETE DEZ-2017'!G1211+'[1]BALANCETE DEZ-2017'!G1218+'[1]BALANCETE DEZ-2017'!G1221+'[1]BALANCETE DEZ-2017'!G1262+'[1]BALANCETE DEZ-2017'!G4281)/1000</f>
        <v>31574.087659999997</v>
      </c>
      <c r="M32" s="112"/>
      <c r="N32" s="116">
        <v>22343</v>
      </c>
      <c r="O32" s="117"/>
    </row>
    <row r="33" spans="1:15" ht="14.25" customHeight="1" x14ac:dyDescent="0.25">
      <c r="A33" s="143"/>
      <c r="B33" s="124"/>
      <c r="C33" s="123"/>
      <c r="D33" s="125"/>
      <c r="E33" s="123"/>
      <c r="F33" s="117"/>
      <c r="G33" s="141"/>
      <c r="I33" s="114" t="s">
        <v>45</v>
      </c>
      <c r="J33" s="112">
        <v>21</v>
      </c>
      <c r="K33" s="112"/>
      <c r="L33" s="134">
        <f>-SUM('[1]BALANCETE DEZ-2017'!G1215)/1000-1</f>
        <v>6983.5701399999998</v>
      </c>
      <c r="M33" s="112"/>
      <c r="N33" s="128">
        <v>6493</v>
      </c>
      <c r="O33" s="116"/>
    </row>
    <row r="34" spans="1:15" ht="14.25" customHeight="1" x14ac:dyDescent="0.25">
      <c r="A34" s="123" t="s">
        <v>2012</v>
      </c>
      <c r="B34" s="124"/>
      <c r="C34" s="123"/>
      <c r="D34" s="132" t="s">
        <v>73</v>
      </c>
      <c r="E34" s="123"/>
      <c r="F34" s="132" t="s">
        <v>73</v>
      </c>
      <c r="G34" s="123"/>
      <c r="I34" s="144"/>
      <c r="J34" s="145"/>
      <c r="K34" s="145"/>
      <c r="L34" s="146"/>
      <c r="M34" s="145"/>
      <c r="N34" s="117"/>
      <c r="O34" s="116"/>
    </row>
    <row r="35" spans="1:15" ht="14.25" customHeight="1" x14ac:dyDescent="0.25">
      <c r="A35" s="123" t="s">
        <v>2013</v>
      </c>
      <c r="B35" s="124">
        <v>13</v>
      </c>
      <c r="C35" s="123"/>
      <c r="D35" s="125">
        <f>SUM('[1]BALANCETE DEZ-2017'!G474-'[1]BALANCETE DEZ-2017'!G519-'[1]BALANCETE DEZ-2017'!G556-'[1]BALANCETE DEZ-2017'!G565-'[1]BALANCETE DEZ-2017'!G567-'[1]BALANCETE DEZ-2017'!G569-'[1]BALANCETE DEZ-2017'!G600)/1000</f>
        <v>41005.570050000002</v>
      </c>
      <c r="E35" s="123"/>
      <c r="F35" s="117">
        <v>42373</v>
      </c>
      <c r="G35" s="123"/>
      <c r="I35" s="144" t="s">
        <v>2014</v>
      </c>
      <c r="J35" s="145"/>
      <c r="K35" s="145"/>
      <c r="L35" s="147">
        <f>SUM(L31:L33)+1</f>
        <v>261508.48613</v>
      </c>
      <c r="M35" s="145"/>
      <c r="N35" s="133">
        <f>SUM(N31:N33)</f>
        <v>251785.82833000002</v>
      </c>
      <c r="O35" s="116"/>
    </row>
    <row r="36" spans="1:15" ht="14.25" customHeight="1" x14ac:dyDescent="0.25">
      <c r="A36" s="123" t="s">
        <v>2015</v>
      </c>
      <c r="B36" s="124">
        <v>14</v>
      </c>
      <c r="C36" s="123"/>
      <c r="D36" s="127">
        <f>SUM('[1]BALANCETE DEZ-2017'!G617+'[1]BALANCETE DEZ-2017'!G1149+'[1]BALANCETE DEZ-2017'!G519+'[1]BALANCETE DEZ-2017'!G556+'[1]BALANCETE DEZ-2017'!G565+'[1]BALANCETE DEZ-2017'!G567+'[1]BALANCETE DEZ-2017'!G569+'[1]BALANCETE DEZ-2017'!G600)/1000</f>
        <v>148227.12359999999</v>
      </c>
      <c r="E36" s="123"/>
      <c r="F36" s="133">
        <v>147932</v>
      </c>
      <c r="G36" s="123"/>
      <c r="I36" s="144"/>
      <c r="J36" s="145"/>
      <c r="K36" s="145"/>
      <c r="L36" s="146"/>
      <c r="M36" s="145"/>
      <c r="N36" s="117"/>
      <c r="O36" s="117"/>
    </row>
    <row r="37" spans="1:15" ht="14.25" customHeight="1" thickBot="1" x14ac:dyDescent="0.3">
      <c r="A37" s="123"/>
      <c r="B37" s="124"/>
      <c r="C37" s="123"/>
      <c r="D37" s="125"/>
      <c r="E37" s="123"/>
      <c r="F37" s="117"/>
      <c r="G37" s="123"/>
      <c r="H37" s="117"/>
      <c r="I37" s="144" t="s">
        <v>2016</v>
      </c>
      <c r="J37" s="145"/>
      <c r="K37" s="145"/>
      <c r="L37" s="148">
        <f>SUM(L23+L28+L35)</f>
        <v>371219.66467999999</v>
      </c>
      <c r="M37" s="145"/>
      <c r="N37" s="149">
        <f>SUM(N23+N28+N35)</f>
        <v>345083.85726000002</v>
      </c>
      <c r="O37" s="117"/>
    </row>
    <row r="38" spans="1:15" ht="14.25" customHeight="1" thickTop="1" x14ac:dyDescent="0.25">
      <c r="A38" s="123"/>
      <c r="B38" s="124"/>
      <c r="C38" s="123"/>
      <c r="D38" s="127">
        <f>SUM(D35:D36)</f>
        <v>189232.69365</v>
      </c>
      <c r="E38" s="123"/>
      <c r="F38" s="133">
        <f>SUM(F34:F36)</f>
        <v>190305</v>
      </c>
      <c r="G38" s="123"/>
      <c r="H38" s="117"/>
      <c r="J38" s="107"/>
      <c r="K38" s="107"/>
      <c r="L38" s="107"/>
      <c r="M38" s="107"/>
      <c r="O38" s="117"/>
    </row>
    <row r="39" spans="1:15" ht="14.25" customHeight="1" x14ac:dyDescent="0.25">
      <c r="A39" s="123"/>
      <c r="B39" s="124"/>
      <c r="C39" s="123"/>
      <c r="D39" s="125"/>
      <c r="E39" s="123"/>
      <c r="F39" s="117"/>
      <c r="G39" s="123"/>
      <c r="O39" s="117"/>
    </row>
    <row r="40" spans="1:15" ht="14.25" customHeight="1" thickBot="1" x14ac:dyDescent="0.3">
      <c r="A40" s="129" t="s">
        <v>2017</v>
      </c>
      <c r="B40" s="130"/>
      <c r="C40" s="129"/>
      <c r="D40" s="150">
        <f>SUM(D21+D32+D38)</f>
        <v>371219.66468000005</v>
      </c>
      <c r="E40" s="129"/>
      <c r="F40" s="149">
        <f>SUM(F21+F32+F38)</f>
        <v>345084.10814000003</v>
      </c>
      <c r="G40" s="123"/>
      <c r="L40" s="132"/>
    </row>
    <row r="41" spans="1:15" ht="14.25" customHeight="1" thickTop="1" x14ac:dyDescent="0.25">
      <c r="A41" s="105"/>
      <c r="B41" s="151"/>
      <c r="C41" s="105"/>
      <c r="D41" s="105"/>
      <c r="E41" s="105"/>
      <c r="F41" s="152"/>
      <c r="G41" s="123"/>
    </row>
    <row r="42" spans="1:15" ht="14.25" customHeight="1" x14ac:dyDescent="0.25">
      <c r="A42" s="153"/>
      <c r="B42" s="154"/>
      <c r="C42" s="153"/>
      <c r="D42" s="153"/>
      <c r="E42" s="153"/>
      <c r="F42" s="155"/>
      <c r="G42" s="129"/>
      <c r="I42" s="156"/>
      <c r="J42" s="157"/>
      <c r="K42" s="157"/>
      <c r="L42" s="157"/>
      <c r="M42" s="157"/>
      <c r="N42" s="156"/>
      <c r="O42" s="156"/>
    </row>
    <row r="43" spans="1:15" ht="14.25" customHeight="1" x14ac:dyDescent="0.25">
      <c r="A43" s="105" t="s">
        <v>7</v>
      </c>
      <c r="B43" s="151"/>
      <c r="C43" s="105"/>
      <c r="D43" s="105"/>
      <c r="E43" s="105"/>
      <c r="F43" s="152"/>
      <c r="G43" s="105"/>
      <c r="I43" s="158"/>
      <c r="J43" s="145"/>
      <c r="K43" s="145"/>
      <c r="L43" s="145"/>
      <c r="M43" s="145"/>
      <c r="N43" s="159"/>
      <c r="O43" s="159"/>
    </row>
    <row r="44" spans="1:15" ht="14.25" customHeight="1" x14ac:dyDescent="0.25">
      <c r="G44" s="153"/>
      <c r="N44" s="117"/>
      <c r="O44" s="117"/>
    </row>
    <row r="45" spans="1:15" ht="14.25" customHeight="1" x14ac:dyDescent="0.25">
      <c r="G45" s="105"/>
      <c r="N45" s="117"/>
      <c r="O45" s="117"/>
    </row>
    <row r="46" spans="1:15" ht="14.25" customHeight="1" x14ac:dyDescent="0.25">
      <c r="A46" s="160"/>
      <c r="B46" s="110"/>
      <c r="C46" s="160"/>
      <c r="D46" s="160"/>
      <c r="E46" s="160"/>
      <c r="F46" s="161"/>
      <c r="G46" s="160"/>
      <c r="N46" s="117"/>
      <c r="O46" s="117"/>
    </row>
    <row r="47" spans="1:15" ht="14.25" customHeight="1" x14ac:dyDescent="0.25">
      <c r="I47" s="117"/>
      <c r="N47" s="117"/>
      <c r="O47" s="117"/>
    </row>
    <row r="48" spans="1:15" ht="14.25" customHeight="1" x14ac:dyDescent="0.25">
      <c r="A48" s="160"/>
      <c r="B48" s="110"/>
      <c r="C48" s="160"/>
      <c r="D48" s="160"/>
      <c r="E48" s="160"/>
      <c r="F48" s="161"/>
      <c r="G48" s="160"/>
      <c r="N48" s="117"/>
      <c r="O48" s="117"/>
    </row>
    <row r="49" spans="1:7" ht="14.25" customHeight="1" x14ac:dyDescent="0.25">
      <c r="A49" s="160"/>
      <c r="B49" s="110"/>
      <c r="C49" s="160"/>
      <c r="D49" s="160"/>
      <c r="E49" s="160"/>
      <c r="F49" s="161"/>
      <c r="G49" s="160"/>
    </row>
    <row r="50" spans="1:7" ht="14.25" customHeight="1" x14ac:dyDescent="0.25">
      <c r="A50" s="160"/>
      <c r="B50" s="110"/>
      <c r="C50" s="160"/>
      <c r="D50" s="160"/>
      <c r="E50" s="160"/>
      <c r="F50" s="161"/>
      <c r="G50" s="160"/>
    </row>
    <row r="51" spans="1:7" ht="14.25" customHeight="1" x14ac:dyDescent="0.25">
      <c r="A51" s="160"/>
      <c r="B51" s="110"/>
      <c r="C51" s="160"/>
      <c r="D51" s="160"/>
      <c r="E51" s="160"/>
      <c r="F51" s="161"/>
      <c r="G51" s="160"/>
    </row>
    <row r="52" spans="1:7" ht="14.25" customHeight="1" x14ac:dyDescent="0.25">
      <c r="A52" s="160"/>
      <c r="B52" s="110"/>
      <c r="C52" s="160"/>
      <c r="D52" s="160"/>
      <c r="E52" s="160"/>
      <c r="F52" s="161"/>
      <c r="G52" s="160"/>
    </row>
    <row r="53" spans="1:7" ht="14.25" customHeight="1" x14ac:dyDescent="0.25">
      <c r="A53" s="160"/>
      <c r="B53" s="110"/>
      <c r="C53" s="160"/>
      <c r="D53" s="160"/>
      <c r="E53" s="160"/>
      <c r="F53" s="161"/>
      <c r="G53" s="160"/>
    </row>
    <row r="54" spans="1:7" ht="14.25" customHeight="1" x14ac:dyDescent="0.25">
      <c r="A54" s="160"/>
      <c r="B54" s="110"/>
      <c r="C54" s="160"/>
      <c r="D54" s="160"/>
      <c r="E54" s="160"/>
      <c r="F54" s="161"/>
      <c r="G54" s="160"/>
    </row>
    <row r="55" spans="1:7" ht="14.25" customHeight="1" x14ac:dyDescent="0.25">
      <c r="A55" s="160"/>
      <c r="B55" s="110"/>
      <c r="C55" s="160"/>
      <c r="D55" s="160"/>
      <c r="E55" s="160"/>
      <c r="F55" s="161"/>
      <c r="G55" s="160"/>
    </row>
    <row r="56" spans="1:7" ht="14.25" customHeight="1" x14ac:dyDescent="0.25">
      <c r="A56" s="160"/>
      <c r="B56" s="110"/>
      <c r="C56" s="160"/>
      <c r="D56" s="160"/>
      <c r="E56" s="160"/>
      <c r="F56" s="161"/>
      <c r="G56" s="160"/>
    </row>
    <row r="57" spans="1:7" ht="14.25" customHeight="1" x14ac:dyDescent="0.25">
      <c r="A57" s="160"/>
      <c r="B57" s="110"/>
      <c r="C57" s="160"/>
      <c r="D57" s="160"/>
      <c r="E57" s="160"/>
      <c r="F57" s="160"/>
      <c r="G57" s="160"/>
    </row>
    <row r="58" spans="1:7" ht="14.25" customHeight="1" x14ac:dyDescent="0.25">
      <c r="A58" s="105"/>
      <c r="B58" s="151"/>
      <c r="C58" s="105"/>
      <c r="D58" s="105"/>
      <c r="E58" s="105"/>
      <c r="F58" s="105"/>
      <c r="G58" s="105"/>
    </row>
    <row r="59" spans="1:7" ht="14.25" customHeight="1" x14ac:dyDescent="0.25">
      <c r="A59" s="109"/>
      <c r="B59" s="110"/>
      <c r="C59" s="109"/>
      <c r="D59" s="109"/>
      <c r="E59" s="109"/>
      <c r="F59" s="109"/>
      <c r="G59" s="109"/>
    </row>
    <row r="60" spans="1:7" ht="14.25" customHeight="1" x14ac:dyDescent="0.25">
      <c r="A60" s="105"/>
      <c r="B60" s="151"/>
      <c r="C60" s="105"/>
      <c r="D60" s="105"/>
      <c r="E60" s="105"/>
      <c r="F60" s="105"/>
      <c r="G60" s="105"/>
    </row>
    <row r="61" spans="1:7" ht="14.25" customHeight="1" x14ac:dyDescent="0.25">
      <c r="A61" s="160"/>
      <c r="B61" s="110"/>
      <c r="C61" s="160"/>
      <c r="D61" s="160"/>
      <c r="E61" s="160"/>
      <c r="F61" s="160"/>
      <c r="G61" s="160"/>
    </row>
    <row r="62" spans="1:7" ht="14.25" customHeight="1" x14ac:dyDescent="0.25">
      <c r="A62" s="160"/>
      <c r="B62" s="110"/>
      <c r="C62" s="160"/>
      <c r="D62" s="160"/>
      <c r="E62" s="160"/>
      <c r="F62" s="160"/>
      <c r="G62" s="160"/>
    </row>
    <row r="63" spans="1:7" ht="14.25" customHeight="1" x14ac:dyDescent="0.25">
      <c r="A63" s="160"/>
      <c r="B63" s="110"/>
      <c r="C63" s="160"/>
      <c r="D63" s="160"/>
      <c r="E63" s="160"/>
      <c r="F63" s="160"/>
      <c r="G63" s="160"/>
    </row>
    <row r="64" spans="1:7" ht="14.25" customHeight="1" x14ac:dyDescent="0.25">
      <c r="A64" s="160"/>
      <c r="B64" s="110"/>
      <c r="C64" s="160"/>
      <c r="D64" s="160"/>
      <c r="E64" s="160"/>
      <c r="F64" s="160"/>
      <c r="G64" s="160"/>
    </row>
    <row r="65" spans="1:7" ht="14.25" customHeight="1" x14ac:dyDescent="0.25">
      <c r="A65" s="160"/>
      <c r="B65" s="110"/>
      <c r="C65" s="160"/>
      <c r="D65" s="160"/>
      <c r="E65" s="160"/>
      <c r="F65" s="160"/>
      <c r="G65" s="160"/>
    </row>
    <row r="66" spans="1:7" ht="14.25" customHeight="1" x14ac:dyDescent="0.25">
      <c r="A66" s="105"/>
      <c r="B66" s="151"/>
      <c r="C66" s="105"/>
      <c r="D66" s="105"/>
      <c r="E66" s="105"/>
      <c r="F66" s="105"/>
      <c r="G66" s="105"/>
    </row>
    <row r="67" spans="1:7" ht="14.25" customHeight="1" x14ac:dyDescent="0.25">
      <c r="A67" s="109"/>
      <c r="B67" s="110"/>
      <c r="C67" s="109"/>
      <c r="D67" s="109"/>
      <c r="E67" s="109"/>
      <c r="F67" s="109"/>
      <c r="G67" s="109"/>
    </row>
    <row r="68" spans="1:7" ht="14.25" customHeight="1" x14ac:dyDescent="0.25">
      <c r="A68" s="105"/>
      <c r="B68" s="151"/>
      <c r="C68" s="105"/>
      <c r="D68" s="105"/>
      <c r="E68" s="105"/>
      <c r="F68" s="105"/>
      <c r="G68" s="105"/>
    </row>
    <row r="69" spans="1:7" ht="14.25" customHeight="1" x14ac:dyDescent="0.25">
      <c r="A69" s="160"/>
      <c r="B69" s="110"/>
      <c r="C69" s="160"/>
      <c r="D69" s="160"/>
      <c r="E69" s="160"/>
      <c r="F69" s="160"/>
      <c r="G69" s="160"/>
    </row>
    <row r="70" spans="1:7" ht="14.25" customHeight="1" x14ac:dyDescent="0.25">
      <c r="A70" s="160"/>
      <c r="B70" s="110"/>
      <c r="C70" s="160"/>
      <c r="D70" s="160"/>
      <c r="E70" s="160"/>
      <c r="F70" s="160"/>
      <c r="G70" s="160"/>
    </row>
    <row r="71" spans="1:7" ht="14.25" customHeight="1" x14ac:dyDescent="0.25">
      <c r="A71" s="160"/>
      <c r="B71" s="110"/>
      <c r="C71" s="160"/>
      <c r="D71" s="160"/>
      <c r="E71" s="160"/>
      <c r="F71" s="160"/>
      <c r="G71" s="160"/>
    </row>
    <row r="72" spans="1:7" ht="14.25" customHeight="1" x14ac:dyDescent="0.25">
      <c r="A72" s="160"/>
      <c r="B72" s="110"/>
      <c r="C72" s="160"/>
      <c r="D72" s="160"/>
      <c r="E72" s="160"/>
      <c r="F72" s="160"/>
      <c r="G72" s="160"/>
    </row>
    <row r="73" spans="1:7" ht="14.25" customHeight="1" x14ac:dyDescent="0.25">
      <c r="A73" s="160"/>
      <c r="B73" s="110"/>
      <c r="C73" s="160"/>
      <c r="D73" s="160"/>
      <c r="E73" s="160"/>
      <c r="F73" s="160"/>
      <c r="G73" s="160"/>
    </row>
    <row r="74" spans="1:7" ht="14.25" customHeight="1" x14ac:dyDescent="0.25">
      <c r="A74" s="105"/>
      <c r="B74" s="151"/>
      <c r="C74" s="105"/>
      <c r="D74" s="105"/>
      <c r="E74" s="105"/>
      <c r="F74" s="105"/>
      <c r="G74" s="105"/>
    </row>
    <row r="75" spans="1:7" ht="14.25" customHeight="1" x14ac:dyDescent="0.25">
      <c r="A75" s="109"/>
      <c r="B75" s="110"/>
      <c r="C75" s="109"/>
      <c r="D75" s="109"/>
      <c r="E75" s="109"/>
      <c r="F75" s="109"/>
      <c r="G75" s="109"/>
    </row>
    <row r="76" spans="1:7" ht="14.25" customHeight="1" x14ac:dyDescent="0.25">
      <c r="A76" s="105"/>
      <c r="B76" s="151"/>
      <c r="C76" s="105"/>
      <c r="D76" s="105"/>
      <c r="E76" s="105"/>
      <c r="F76" s="105"/>
      <c r="G76" s="105"/>
    </row>
    <row r="77" spans="1:7" ht="14.25" customHeight="1" x14ac:dyDescent="0.25"/>
  </sheetData>
  <pageMargins left="1.1417322834645669" right="1.1417322834645669" top="1.299212598425197" bottom="0.51181102362204722" header="0.51181102362204722" footer="0.51181102362204722"/>
  <pageSetup paperSize="8" scale="36" firstPageNumber="9" orientation="landscape" useFirstPageNumber="1" verticalDpi="1200" r:id="rId1"/>
  <headerFooter alignWithMargins="0">
    <oddFooter>&amp;C&amp;"Times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1"/>
  <sheetViews>
    <sheetView showGridLines="0" topLeftCell="A11" zoomScale="120" zoomScaleNormal="120" zoomScaleSheetLayoutView="80" workbookViewId="0">
      <selection activeCell="E29" sqref="E29"/>
    </sheetView>
  </sheetViews>
  <sheetFormatPr defaultRowHeight="15" x14ac:dyDescent="0.25"/>
  <cols>
    <col min="1" max="1" width="9.140625" style="107"/>
    <col min="2" max="2" width="9.140625" style="99"/>
    <col min="3" max="9" width="9.140625" style="107"/>
    <col min="10" max="13" width="9.140625" style="99"/>
    <col min="14" max="16384" width="9.140625" style="107"/>
  </cols>
  <sheetData>
    <row r="1" spans="1:1" x14ac:dyDescent="0.25">
      <c r="A1"/>
    </row>
  </sheetData>
  <pageMargins left="1.1417322834645669" right="1.1417322834645669" top="1.299212598425197" bottom="0.51181102362204722" header="0.51181102362204722" footer="0.51181102362204722"/>
  <pageSetup paperSize="8" scale="36" firstPageNumber="9" orientation="landscape" useFirstPageNumber="1" verticalDpi="1200" r:id="rId1"/>
  <headerFooter alignWithMargins="0">
    <oddFooter>&amp;C&amp;"Times New Roman,Normal"&amp;P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40"/>
  <sheetViews>
    <sheetView showGridLines="0" zoomScaleNormal="100" zoomScaleSheetLayoutView="90" workbookViewId="0">
      <selection activeCell="H32" sqref="H32"/>
    </sheetView>
  </sheetViews>
  <sheetFormatPr defaultRowHeight="12.75" x14ac:dyDescent="0.2"/>
  <cols>
    <col min="1" max="1" width="1.85546875" style="38" customWidth="1"/>
    <col min="2" max="2" width="45" style="41" customWidth="1"/>
    <col min="3" max="3" width="8.140625" style="179" bestFit="1" customWidth="1"/>
    <col min="4" max="4" width="12" style="40" bestFit="1" customWidth="1"/>
    <col min="5" max="5" width="12" style="41" bestFit="1" customWidth="1"/>
    <col min="6" max="6" width="3.42578125" style="12" customWidth="1"/>
    <col min="7" max="7" width="12" style="13" bestFit="1" customWidth="1"/>
    <col min="8" max="8" width="12" style="41" bestFit="1" customWidth="1"/>
    <col min="9" max="196" width="9.140625" style="41"/>
    <col min="197" max="197" width="71.5703125" style="41" customWidth="1"/>
    <col min="198" max="198" width="1.7109375" style="41" customWidth="1"/>
    <col min="199" max="199" width="14.42578125" style="41" customWidth="1"/>
    <col min="200" max="200" width="3.28515625" style="41" customWidth="1"/>
    <col min="201" max="201" width="10.140625" style="41" customWidth="1"/>
    <col min="202" max="202" width="3.42578125" style="41" customWidth="1"/>
    <col min="203" max="203" width="8.85546875" style="41" customWidth="1"/>
    <col min="204" max="204" width="2.7109375" style="41" customWidth="1"/>
    <col min="205" max="205" width="9" style="41" customWidth="1"/>
    <col min="206" max="206" width="10.140625" style="41" customWidth="1"/>
    <col min="207" max="207" width="2.7109375" style="41" customWidth="1"/>
    <col min="208" max="208" width="13.42578125" style="41" customWidth="1"/>
    <col min="209" max="210" width="0" style="41" hidden="1" customWidth="1"/>
    <col min="211" max="212" width="13.85546875" style="41" customWidth="1"/>
    <col min="213" max="213" width="14.7109375" style="41" customWidth="1"/>
    <col min="214" max="214" width="9.140625" style="41" customWidth="1"/>
    <col min="215" max="215" width="10.140625" style="41" customWidth="1"/>
    <col min="216" max="216" width="13.42578125" style="41" customWidth="1"/>
    <col min="217" max="218" width="0" style="41" hidden="1" customWidth="1"/>
    <col min="219" max="220" width="9.140625" style="41"/>
    <col min="221" max="221" width="43.140625" style="41" customWidth="1"/>
    <col min="222" max="452" width="9.140625" style="41"/>
    <col min="453" max="453" width="71.5703125" style="41" customWidth="1"/>
    <col min="454" max="454" width="1.7109375" style="41" customWidth="1"/>
    <col min="455" max="455" width="14.42578125" style="41" customWidth="1"/>
    <col min="456" max="456" width="3.28515625" style="41" customWidth="1"/>
    <col min="457" max="457" width="10.140625" style="41" customWidth="1"/>
    <col min="458" max="458" width="3.42578125" style="41" customWidth="1"/>
    <col min="459" max="459" width="8.85546875" style="41" customWidth="1"/>
    <col min="460" max="460" width="2.7109375" style="41" customWidth="1"/>
    <col min="461" max="461" width="9" style="41" customWidth="1"/>
    <col min="462" max="462" width="10.140625" style="41" customWidth="1"/>
    <col min="463" max="463" width="2.7109375" style="41" customWidth="1"/>
    <col min="464" max="464" width="13.42578125" style="41" customWidth="1"/>
    <col min="465" max="466" width="0" style="41" hidden="1" customWidth="1"/>
    <col min="467" max="468" width="13.85546875" style="41" customWidth="1"/>
    <col min="469" max="469" width="14.7109375" style="41" customWidth="1"/>
    <col min="470" max="470" width="9.140625" style="41" customWidth="1"/>
    <col min="471" max="471" width="10.140625" style="41" customWidth="1"/>
    <col min="472" max="472" width="13.42578125" style="41" customWidth="1"/>
    <col min="473" max="474" width="0" style="41" hidden="1" customWidth="1"/>
    <col min="475" max="476" width="9.140625" style="41"/>
    <col min="477" max="477" width="43.140625" style="41" customWidth="1"/>
    <col min="478" max="708" width="9.140625" style="41"/>
    <col min="709" max="709" width="71.5703125" style="41" customWidth="1"/>
    <col min="710" max="710" width="1.7109375" style="41" customWidth="1"/>
    <col min="711" max="711" width="14.42578125" style="41" customWidth="1"/>
    <col min="712" max="712" width="3.28515625" style="41" customWidth="1"/>
    <col min="713" max="713" width="10.140625" style="41" customWidth="1"/>
    <col min="714" max="714" width="3.42578125" style="41" customWidth="1"/>
    <col min="715" max="715" width="8.85546875" style="41" customWidth="1"/>
    <col min="716" max="716" width="2.7109375" style="41" customWidth="1"/>
    <col min="717" max="717" width="9" style="41" customWidth="1"/>
    <col min="718" max="718" width="10.140625" style="41" customWidth="1"/>
    <col min="719" max="719" width="2.7109375" style="41" customWidth="1"/>
    <col min="720" max="720" width="13.42578125" style="41" customWidth="1"/>
    <col min="721" max="722" width="0" style="41" hidden="1" customWidth="1"/>
    <col min="723" max="724" width="13.85546875" style="41" customWidth="1"/>
    <col min="725" max="725" width="14.7109375" style="41" customWidth="1"/>
    <col min="726" max="726" width="9.140625" style="41" customWidth="1"/>
    <col min="727" max="727" width="10.140625" style="41" customWidth="1"/>
    <col min="728" max="728" width="13.42578125" style="41" customWidth="1"/>
    <col min="729" max="730" width="0" style="41" hidden="1" customWidth="1"/>
    <col min="731" max="732" width="9.140625" style="41"/>
    <col min="733" max="733" width="43.140625" style="41" customWidth="1"/>
    <col min="734" max="964" width="9.140625" style="41"/>
    <col min="965" max="965" width="71.5703125" style="41" customWidth="1"/>
    <col min="966" max="966" width="1.7109375" style="41" customWidth="1"/>
    <col min="967" max="967" width="14.42578125" style="41" customWidth="1"/>
    <col min="968" max="968" width="3.28515625" style="41" customWidth="1"/>
    <col min="969" max="969" width="10.140625" style="41" customWidth="1"/>
    <col min="970" max="970" width="3.42578125" style="41" customWidth="1"/>
    <col min="971" max="971" width="8.85546875" style="41" customWidth="1"/>
    <col min="972" max="972" width="2.7109375" style="41" customWidth="1"/>
    <col min="973" max="973" width="9" style="41" customWidth="1"/>
    <col min="974" max="974" width="10.140625" style="41" customWidth="1"/>
    <col min="975" max="975" width="2.7109375" style="41" customWidth="1"/>
    <col min="976" max="976" width="13.42578125" style="41" customWidth="1"/>
    <col min="977" max="978" width="0" style="41" hidden="1" customWidth="1"/>
    <col min="979" max="980" width="13.85546875" style="41" customWidth="1"/>
    <col min="981" max="981" width="14.7109375" style="41" customWidth="1"/>
    <col min="982" max="982" width="9.140625" style="41" customWidth="1"/>
    <col min="983" max="983" width="10.140625" style="41" customWidth="1"/>
    <col min="984" max="984" width="13.42578125" style="41" customWidth="1"/>
    <col min="985" max="986" width="0" style="41" hidden="1" customWidth="1"/>
    <col min="987" max="988" width="9.140625" style="41"/>
    <col min="989" max="989" width="43.140625" style="41" customWidth="1"/>
    <col min="990" max="1220" width="9.140625" style="41"/>
    <col min="1221" max="1221" width="71.5703125" style="41" customWidth="1"/>
    <col min="1222" max="1222" width="1.7109375" style="41" customWidth="1"/>
    <col min="1223" max="1223" width="14.42578125" style="41" customWidth="1"/>
    <col min="1224" max="1224" width="3.28515625" style="41" customWidth="1"/>
    <col min="1225" max="1225" width="10.140625" style="41" customWidth="1"/>
    <col min="1226" max="1226" width="3.42578125" style="41" customWidth="1"/>
    <col min="1227" max="1227" width="8.85546875" style="41" customWidth="1"/>
    <col min="1228" max="1228" width="2.7109375" style="41" customWidth="1"/>
    <col min="1229" max="1229" width="9" style="41" customWidth="1"/>
    <col min="1230" max="1230" width="10.140625" style="41" customWidth="1"/>
    <col min="1231" max="1231" width="2.7109375" style="41" customWidth="1"/>
    <col min="1232" max="1232" width="13.42578125" style="41" customWidth="1"/>
    <col min="1233" max="1234" width="0" style="41" hidden="1" customWidth="1"/>
    <col min="1235" max="1236" width="13.85546875" style="41" customWidth="1"/>
    <col min="1237" max="1237" width="14.7109375" style="41" customWidth="1"/>
    <col min="1238" max="1238" width="9.140625" style="41" customWidth="1"/>
    <col min="1239" max="1239" width="10.140625" style="41" customWidth="1"/>
    <col min="1240" max="1240" width="13.42578125" style="41" customWidth="1"/>
    <col min="1241" max="1242" width="0" style="41" hidden="1" customWidth="1"/>
    <col min="1243" max="1244" width="9.140625" style="41"/>
    <col min="1245" max="1245" width="43.140625" style="41" customWidth="1"/>
    <col min="1246" max="1476" width="9.140625" style="41"/>
    <col min="1477" max="1477" width="71.5703125" style="41" customWidth="1"/>
    <col min="1478" max="1478" width="1.7109375" style="41" customWidth="1"/>
    <col min="1479" max="1479" width="14.42578125" style="41" customWidth="1"/>
    <col min="1480" max="1480" width="3.28515625" style="41" customWidth="1"/>
    <col min="1481" max="1481" width="10.140625" style="41" customWidth="1"/>
    <col min="1482" max="1482" width="3.42578125" style="41" customWidth="1"/>
    <col min="1483" max="1483" width="8.85546875" style="41" customWidth="1"/>
    <col min="1484" max="1484" width="2.7109375" style="41" customWidth="1"/>
    <col min="1485" max="1485" width="9" style="41" customWidth="1"/>
    <col min="1486" max="1486" width="10.140625" style="41" customWidth="1"/>
    <col min="1487" max="1487" width="2.7109375" style="41" customWidth="1"/>
    <col min="1488" max="1488" width="13.42578125" style="41" customWidth="1"/>
    <col min="1489" max="1490" width="0" style="41" hidden="1" customWidth="1"/>
    <col min="1491" max="1492" width="13.85546875" style="41" customWidth="1"/>
    <col min="1493" max="1493" width="14.7109375" style="41" customWidth="1"/>
    <col min="1494" max="1494" width="9.140625" style="41" customWidth="1"/>
    <col min="1495" max="1495" width="10.140625" style="41" customWidth="1"/>
    <col min="1496" max="1496" width="13.42578125" style="41" customWidth="1"/>
    <col min="1497" max="1498" width="0" style="41" hidden="1" customWidth="1"/>
    <col min="1499" max="1500" width="9.140625" style="41"/>
    <col min="1501" max="1501" width="43.140625" style="41" customWidth="1"/>
    <col min="1502" max="1732" width="9.140625" style="41"/>
    <col min="1733" max="1733" width="71.5703125" style="41" customWidth="1"/>
    <col min="1734" max="1734" width="1.7109375" style="41" customWidth="1"/>
    <col min="1735" max="1735" width="14.42578125" style="41" customWidth="1"/>
    <col min="1736" max="1736" width="3.28515625" style="41" customWidth="1"/>
    <col min="1737" max="1737" width="10.140625" style="41" customWidth="1"/>
    <col min="1738" max="1738" width="3.42578125" style="41" customWidth="1"/>
    <col min="1739" max="1739" width="8.85546875" style="41" customWidth="1"/>
    <col min="1740" max="1740" width="2.7109375" style="41" customWidth="1"/>
    <col min="1741" max="1741" width="9" style="41" customWidth="1"/>
    <col min="1742" max="1742" width="10.140625" style="41" customWidth="1"/>
    <col min="1743" max="1743" width="2.7109375" style="41" customWidth="1"/>
    <col min="1744" max="1744" width="13.42578125" style="41" customWidth="1"/>
    <col min="1745" max="1746" width="0" style="41" hidden="1" customWidth="1"/>
    <col min="1747" max="1748" width="13.85546875" style="41" customWidth="1"/>
    <col min="1749" max="1749" width="14.7109375" style="41" customWidth="1"/>
    <col min="1750" max="1750" width="9.140625" style="41" customWidth="1"/>
    <col min="1751" max="1751" width="10.140625" style="41" customWidth="1"/>
    <col min="1752" max="1752" width="13.42578125" style="41" customWidth="1"/>
    <col min="1753" max="1754" width="0" style="41" hidden="1" customWidth="1"/>
    <col min="1755" max="1756" width="9.140625" style="41"/>
    <col min="1757" max="1757" width="43.140625" style="41" customWidth="1"/>
    <col min="1758" max="1988" width="9.140625" style="41"/>
    <col min="1989" max="1989" width="71.5703125" style="41" customWidth="1"/>
    <col min="1990" max="1990" width="1.7109375" style="41" customWidth="1"/>
    <col min="1991" max="1991" width="14.42578125" style="41" customWidth="1"/>
    <col min="1992" max="1992" width="3.28515625" style="41" customWidth="1"/>
    <col min="1993" max="1993" width="10.140625" style="41" customWidth="1"/>
    <col min="1994" max="1994" width="3.42578125" style="41" customWidth="1"/>
    <col min="1995" max="1995" width="8.85546875" style="41" customWidth="1"/>
    <col min="1996" max="1996" width="2.7109375" style="41" customWidth="1"/>
    <col min="1997" max="1997" width="9" style="41" customWidth="1"/>
    <col min="1998" max="1998" width="10.140625" style="41" customWidth="1"/>
    <col min="1999" max="1999" width="2.7109375" style="41" customWidth="1"/>
    <col min="2000" max="2000" width="13.42578125" style="41" customWidth="1"/>
    <col min="2001" max="2002" width="0" style="41" hidden="1" customWidth="1"/>
    <col min="2003" max="2004" width="13.85546875" style="41" customWidth="1"/>
    <col min="2005" max="2005" width="14.7109375" style="41" customWidth="1"/>
    <col min="2006" max="2006" width="9.140625" style="41" customWidth="1"/>
    <col min="2007" max="2007" width="10.140625" style="41" customWidth="1"/>
    <col min="2008" max="2008" width="13.42578125" style="41" customWidth="1"/>
    <col min="2009" max="2010" width="0" style="41" hidden="1" customWidth="1"/>
    <col min="2011" max="2012" width="9.140625" style="41"/>
    <col min="2013" max="2013" width="43.140625" style="41" customWidth="1"/>
    <col min="2014" max="2244" width="9.140625" style="41"/>
    <col min="2245" max="2245" width="71.5703125" style="41" customWidth="1"/>
    <col min="2246" max="2246" width="1.7109375" style="41" customWidth="1"/>
    <col min="2247" max="2247" width="14.42578125" style="41" customWidth="1"/>
    <col min="2248" max="2248" width="3.28515625" style="41" customWidth="1"/>
    <col min="2249" max="2249" width="10.140625" style="41" customWidth="1"/>
    <col min="2250" max="2250" width="3.42578125" style="41" customWidth="1"/>
    <col min="2251" max="2251" width="8.85546875" style="41" customWidth="1"/>
    <col min="2252" max="2252" width="2.7109375" style="41" customWidth="1"/>
    <col min="2253" max="2253" width="9" style="41" customWidth="1"/>
    <col min="2254" max="2254" width="10.140625" style="41" customWidth="1"/>
    <col min="2255" max="2255" width="2.7109375" style="41" customWidth="1"/>
    <col min="2256" max="2256" width="13.42578125" style="41" customWidth="1"/>
    <col min="2257" max="2258" width="0" style="41" hidden="1" customWidth="1"/>
    <col min="2259" max="2260" width="13.85546875" style="41" customWidth="1"/>
    <col min="2261" max="2261" width="14.7109375" style="41" customWidth="1"/>
    <col min="2262" max="2262" width="9.140625" style="41" customWidth="1"/>
    <col min="2263" max="2263" width="10.140625" style="41" customWidth="1"/>
    <col min="2264" max="2264" width="13.42578125" style="41" customWidth="1"/>
    <col min="2265" max="2266" width="0" style="41" hidden="1" customWidth="1"/>
    <col min="2267" max="2268" width="9.140625" style="41"/>
    <col min="2269" max="2269" width="43.140625" style="41" customWidth="1"/>
    <col min="2270" max="2500" width="9.140625" style="41"/>
    <col min="2501" max="2501" width="71.5703125" style="41" customWidth="1"/>
    <col min="2502" max="2502" width="1.7109375" style="41" customWidth="1"/>
    <col min="2503" max="2503" width="14.42578125" style="41" customWidth="1"/>
    <col min="2504" max="2504" width="3.28515625" style="41" customWidth="1"/>
    <col min="2505" max="2505" width="10.140625" style="41" customWidth="1"/>
    <col min="2506" max="2506" width="3.42578125" style="41" customWidth="1"/>
    <col min="2507" max="2507" width="8.85546875" style="41" customWidth="1"/>
    <col min="2508" max="2508" width="2.7109375" style="41" customWidth="1"/>
    <col min="2509" max="2509" width="9" style="41" customWidth="1"/>
    <col min="2510" max="2510" width="10.140625" style="41" customWidth="1"/>
    <col min="2511" max="2511" width="2.7109375" style="41" customWidth="1"/>
    <col min="2512" max="2512" width="13.42578125" style="41" customWidth="1"/>
    <col min="2513" max="2514" width="0" style="41" hidden="1" customWidth="1"/>
    <col min="2515" max="2516" width="13.85546875" style="41" customWidth="1"/>
    <col min="2517" max="2517" width="14.7109375" style="41" customWidth="1"/>
    <col min="2518" max="2518" width="9.140625" style="41" customWidth="1"/>
    <col min="2519" max="2519" width="10.140625" style="41" customWidth="1"/>
    <col min="2520" max="2520" width="13.42578125" style="41" customWidth="1"/>
    <col min="2521" max="2522" width="0" style="41" hidden="1" customWidth="1"/>
    <col min="2523" max="2524" width="9.140625" style="41"/>
    <col min="2525" max="2525" width="43.140625" style="41" customWidth="1"/>
    <col min="2526" max="2756" width="9.140625" style="41"/>
    <col min="2757" max="2757" width="71.5703125" style="41" customWidth="1"/>
    <col min="2758" max="2758" width="1.7109375" style="41" customWidth="1"/>
    <col min="2759" max="2759" width="14.42578125" style="41" customWidth="1"/>
    <col min="2760" max="2760" width="3.28515625" style="41" customWidth="1"/>
    <col min="2761" max="2761" width="10.140625" style="41" customWidth="1"/>
    <col min="2762" max="2762" width="3.42578125" style="41" customWidth="1"/>
    <col min="2763" max="2763" width="8.85546875" style="41" customWidth="1"/>
    <col min="2764" max="2764" width="2.7109375" style="41" customWidth="1"/>
    <col min="2765" max="2765" width="9" style="41" customWidth="1"/>
    <col min="2766" max="2766" width="10.140625" style="41" customWidth="1"/>
    <col min="2767" max="2767" width="2.7109375" style="41" customWidth="1"/>
    <col min="2768" max="2768" width="13.42578125" style="41" customWidth="1"/>
    <col min="2769" max="2770" width="0" style="41" hidden="1" customWidth="1"/>
    <col min="2771" max="2772" width="13.85546875" style="41" customWidth="1"/>
    <col min="2773" max="2773" width="14.7109375" style="41" customWidth="1"/>
    <col min="2774" max="2774" width="9.140625" style="41" customWidth="1"/>
    <col min="2775" max="2775" width="10.140625" style="41" customWidth="1"/>
    <col min="2776" max="2776" width="13.42578125" style="41" customWidth="1"/>
    <col min="2777" max="2778" width="0" style="41" hidden="1" customWidth="1"/>
    <col min="2779" max="2780" width="9.140625" style="41"/>
    <col min="2781" max="2781" width="43.140625" style="41" customWidth="1"/>
    <col min="2782" max="3012" width="9.140625" style="41"/>
    <col min="3013" max="3013" width="71.5703125" style="41" customWidth="1"/>
    <col min="3014" max="3014" width="1.7109375" style="41" customWidth="1"/>
    <col min="3015" max="3015" width="14.42578125" style="41" customWidth="1"/>
    <col min="3016" max="3016" width="3.28515625" style="41" customWidth="1"/>
    <col min="3017" max="3017" width="10.140625" style="41" customWidth="1"/>
    <col min="3018" max="3018" width="3.42578125" style="41" customWidth="1"/>
    <col min="3019" max="3019" width="8.85546875" style="41" customWidth="1"/>
    <col min="3020" max="3020" width="2.7109375" style="41" customWidth="1"/>
    <col min="3021" max="3021" width="9" style="41" customWidth="1"/>
    <col min="3022" max="3022" width="10.140625" style="41" customWidth="1"/>
    <col min="3023" max="3023" width="2.7109375" style="41" customWidth="1"/>
    <col min="3024" max="3024" width="13.42578125" style="41" customWidth="1"/>
    <col min="3025" max="3026" width="0" style="41" hidden="1" customWidth="1"/>
    <col min="3027" max="3028" width="13.85546875" style="41" customWidth="1"/>
    <col min="3029" max="3029" width="14.7109375" style="41" customWidth="1"/>
    <col min="3030" max="3030" width="9.140625" style="41" customWidth="1"/>
    <col min="3031" max="3031" width="10.140625" style="41" customWidth="1"/>
    <col min="3032" max="3032" width="13.42578125" style="41" customWidth="1"/>
    <col min="3033" max="3034" width="0" style="41" hidden="1" customWidth="1"/>
    <col min="3035" max="3036" width="9.140625" style="41"/>
    <col min="3037" max="3037" width="43.140625" style="41" customWidth="1"/>
    <col min="3038" max="3268" width="9.140625" style="41"/>
    <col min="3269" max="3269" width="71.5703125" style="41" customWidth="1"/>
    <col min="3270" max="3270" width="1.7109375" style="41" customWidth="1"/>
    <col min="3271" max="3271" width="14.42578125" style="41" customWidth="1"/>
    <col min="3272" max="3272" width="3.28515625" style="41" customWidth="1"/>
    <col min="3273" max="3273" width="10.140625" style="41" customWidth="1"/>
    <col min="3274" max="3274" width="3.42578125" style="41" customWidth="1"/>
    <col min="3275" max="3275" width="8.85546875" style="41" customWidth="1"/>
    <col min="3276" max="3276" width="2.7109375" style="41" customWidth="1"/>
    <col min="3277" max="3277" width="9" style="41" customWidth="1"/>
    <col min="3278" max="3278" width="10.140625" style="41" customWidth="1"/>
    <col min="3279" max="3279" width="2.7109375" style="41" customWidth="1"/>
    <col min="3280" max="3280" width="13.42578125" style="41" customWidth="1"/>
    <col min="3281" max="3282" width="0" style="41" hidden="1" customWidth="1"/>
    <col min="3283" max="3284" width="13.85546875" style="41" customWidth="1"/>
    <col min="3285" max="3285" width="14.7109375" style="41" customWidth="1"/>
    <col min="3286" max="3286" width="9.140625" style="41" customWidth="1"/>
    <col min="3287" max="3287" width="10.140625" style="41" customWidth="1"/>
    <col min="3288" max="3288" width="13.42578125" style="41" customWidth="1"/>
    <col min="3289" max="3290" width="0" style="41" hidden="1" customWidth="1"/>
    <col min="3291" max="3292" width="9.140625" style="41"/>
    <col min="3293" max="3293" width="43.140625" style="41" customWidth="1"/>
    <col min="3294" max="3524" width="9.140625" style="41"/>
    <col min="3525" max="3525" width="71.5703125" style="41" customWidth="1"/>
    <col min="3526" max="3526" width="1.7109375" style="41" customWidth="1"/>
    <col min="3527" max="3527" width="14.42578125" style="41" customWidth="1"/>
    <col min="3528" max="3528" width="3.28515625" style="41" customWidth="1"/>
    <col min="3529" max="3529" width="10.140625" style="41" customWidth="1"/>
    <col min="3530" max="3530" width="3.42578125" style="41" customWidth="1"/>
    <col min="3531" max="3531" width="8.85546875" style="41" customWidth="1"/>
    <col min="3532" max="3532" width="2.7109375" style="41" customWidth="1"/>
    <col min="3533" max="3533" width="9" style="41" customWidth="1"/>
    <col min="3534" max="3534" width="10.140625" style="41" customWidth="1"/>
    <col min="3535" max="3535" width="2.7109375" style="41" customWidth="1"/>
    <col min="3536" max="3536" width="13.42578125" style="41" customWidth="1"/>
    <col min="3537" max="3538" width="0" style="41" hidden="1" customWidth="1"/>
    <col min="3539" max="3540" width="13.85546875" style="41" customWidth="1"/>
    <col min="3541" max="3541" width="14.7109375" style="41" customWidth="1"/>
    <col min="3542" max="3542" width="9.140625" style="41" customWidth="1"/>
    <col min="3543" max="3543" width="10.140625" style="41" customWidth="1"/>
    <col min="3544" max="3544" width="13.42578125" style="41" customWidth="1"/>
    <col min="3545" max="3546" width="0" style="41" hidden="1" customWidth="1"/>
    <col min="3547" max="3548" width="9.140625" style="41"/>
    <col min="3549" max="3549" width="43.140625" style="41" customWidth="1"/>
    <col min="3550" max="3780" width="9.140625" style="41"/>
    <col min="3781" max="3781" width="71.5703125" style="41" customWidth="1"/>
    <col min="3782" max="3782" width="1.7109375" style="41" customWidth="1"/>
    <col min="3783" max="3783" width="14.42578125" style="41" customWidth="1"/>
    <col min="3784" max="3784" width="3.28515625" style="41" customWidth="1"/>
    <col min="3785" max="3785" width="10.140625" style="41" customWidth="1"/>
    <col min="3786" max="3786" width="3.42578125" style="41" customWidth="1"/>
    <col min="3787" max="3787" width="8.85546875" style="41" customWidth="1"/>
    <col min="3788" max="3788" width="2.7109375" style="41" customWidth="1"/>
    <col min="3789" max="3789" width="9" style="41" customWidth="1"/>
    <col min="3790" max="3790" width="10.140625" style="41" customWidth="1"/>
    <col min="3791" max="3791" width="2.7109375" style="41" customWidth="1"/>
    <col min="3792" max="3792" width="13.42578125" style="41" customWidth="1"/>
    <col min="3793" max="3794" width="0" style="41" hidden="1" customWidth="1"/>
    <col min="3795" max="3796" width="13.85546875" style="41" customWidth="1"/>
    <col min="3797" max="3797" width="14.7109375" style="41" customWidth="1"/>
    <col min="3798" max="3798" width="9.140625" style="41" customWidth="1"/>
    <col min="3799" max="3799" width="10.140625" style="41" customWidth="1"/>
    <col min="3800" max="3800" width="13.42578125" style="41" customWidth="1"/>
    <col min="3801" max="3802" width="0" style="41" hidden="1" customWidth="1"/>
    <col min="3803" max="3804" width="9.140625" style="41"/>
    <col min="3805" max="3805" width="43.140625" style="41" customWidth="1"/>
    <col min="3806" max="4036" width="9.140625" style="41"/>
    <col min="4037" max="4037" width="71.5703125" style="41" customWidth="1"/>
    <col min="4038" max="4038" width="1.7109375" style="41" customWidth="1"/>
    <col min="4039" max="4039" width="14.42578125" style="41" customWidth="1"/>
    <col min="4040" max="4040" width="3.28515625" style="41" customWidth="1"/>
    <col min="4041" max="4041" width="10.140625" style="41" customWidth="1"/>
    <col min="4042" max="4042" width="3.42578125" style="41" customWidth="1"/>
    <col min="4043" max="4043" width="8.85546875" style="41" customWidth="1"/>
    <col min="4044" max="4044" width="2.7109375" style="41" customWidth="1"/>
    <col min="4045" max="4045" width="9" style="41" customWidth="1"/>
    <col min="4046" max="4046" width="10.140625" style="41" customWidth="1"/>
    <col min="4047" max="4047" width="2.7109375" style="41" customWidth="1"/>
    <col min="4048" max="4048" width="13.42578125" style="41" customWidth="1"/>
    <col min="4049" max="4050" width="0" style="41" hidden="1" customWidth="1"/>
    <col min="4051" max="4052" width="13.85546875" style="41" customWidth="1"/>
    <col min="4053" max="4053" width="14.7109375" style="41" customWidth="1"/>
    <col min="4054" max="4054" width="9.140625" style="41" customWidth="1"/>
    <col min="4055" max="4055" width="10.140625" style="41" customWidth="1"/>
    <col min="4056" max="4056" width="13.42578125" style="41" customWidth="1"/>
    <col min="4057" max="4058" width="0" style="41" hidden="1" customWidth="1"/>
    <col min="4059" max="4060" width="9.140625" style="41"/>
    <col min="4061" max="4061" width="43.140625" style="41" customWidth="1"/>
    <col min="4062" max="4292" width="9.140625" style="41"/>
    <col min="4293" max="4293" width="71.5703125" style="41" customWidth="1"/>
    <col min="4294" max="4294" width="1.7109375" style="41" customWidth="1"/>
    <col min="4295" max="4295" width="14.42578125" style="41" customWidth="1"/>
    <col min="4296" max="4296" width="3.28515625" style="41" customWidth="1"/>
    <col min="4297" max="4297" width="10.140625" style="41" customWidth="1"/>
    <col min="4298" max="4298" width="3.42578125" style="41" customWidth="1"/>
    <col min="4299" max="4299" width="8.85546875" style="41" customWidth="1"/>
    <col min="4300" max="4300" width="2.7109375" style="41" customWidth="1"/>
    <col min="4301" max="4301" width="9" style="41" customWidth="1"/>
    <col min="4302" max="4302" width="10.140625" style="41" customWidth="1"/>
    <col min="4303" max="4303" width="2.7109375" style="41" customWidth="1"/>
    <col min="4304" max="4304" width="13.42578125" style="41" customWidth="1"/>
    <col min="4305" max="4306" width="0" style="41" hidden="1" customWidth="1"/>
    <col min="4307" max="4308" width="13.85546875" style="41" customWidth="1"/>
    <col min="4309" max="4309" width="14.7109375" style="41" customWidth="1"/>
    <col min="4310" max="4310" width="9.140625" style="41" customWidth="1"/>
    <col min="4311" max="4311" width="10.140625" style="41" customWidth="1"/>
    <col min="4312" max="4312" width="13.42578125" style="41" customWidth="1"/>
    <col min="4313" max="4314" width="0" style="41" hidden="1" customWidth="1"/>
    <col min="4315" max="4316" width="9.140625" style="41"/>
    <col min="4317" max="4317" width="43.140625" style="41" customWidth="1"/>
    <col min="4318" max="4548" width="9.140625" style="41"/>
    <col min="4549" max="4549" width="71.5703125" style="41" customWidth="1"/>
    <col min="4550" max="4550" width="1.7109375" style="41" customWidth="1"/>
    <col min="4551" max="4551" width="14.42578125" style="41" customWidth="1"/>
    <col min="4552" max="4552" width="3.28515625" style="41" customWidth="1"/>
    <col min="4553" max="4553" width="10.140625" style="41" customWidth="1"/>
    <col min="4554" max="4554" width="3.42578125" style="41" customWidth="1"/>
    <col min="4555" max="4555" width="8.85546875" style="41" customWidth="1"/>
    <col min="4556" max="4556" width="2.7109375" style="41" customWidth="1"/>
    <col min="4557" max="4557" width="9" style="41" customWidth="1"/>
    <col min="4558" max="4558" width="10.140625" style="41" customWidth="1"/>
    <col min="4559" max="4559" width="2.7109375" style="41" customWidth="1"/>
    <col min="4560" max="4560" width="13.42578125" style="41" customWidth="1"/>
    <col min="4561" max="4562" width="0" style="41" hidden="1" customWidth="1"/>
    <col min="4563" max="4564" width="13.85546875" style="41" customWidth="1"/>
    <col min="4565" max="4565" width="14.7109375" style="41" customWidth="1"/>
    <col min="4566" max="4566" width="9.140625" style="41" customWidth="1"/>
    <col min="4567" max="4567" width="10.140625" style="41" customWidth="1"/>
    <col min="4568" max="4568" width="13.42578125" style="41" customWidth="1"/>
    <col min="4569" max="4570" width="0" style="41" hidden="1" customWidth="1"/>
    <col min="4571" max="4572" width="9.140625" style="41"/>
    <col min="4573" max="4573" width="43.140625" style="41" customWidth="1"/>
    <col min="4574" max="4804" width="9.140625" style="41"/>
    <col min="4805" max="4805" width="71.5703125" style="41" customWidth="1"/>
    <col min="4806" max="4806" width="1.7109375" style="41" customWidth="1"/>
    <col min="4807" max="4807" width="14.42578125" style="41" customWidth="1"/>
    <col min="4808" max="4808" width="3.28515625" style="41" customWidth="1"/>
    <col min="4809" max="4809" width="10.140625" style="41" customWidth="1"/>
    <col min="4810" max="4810" width="3.42578125" style="41" customWidth="1"/>
    <col min="4811" max="4811" width="8.85546875" style="41" customWidth="1"/>
    <col min="4812" max="4812" width="2.7109375" style="41" customWidth="1"/>
    <col min="4813" max="4813" width="9" style="41" customWidth="1"/>
    <col min="4814" max="4814" width="10.140625" style="41" customWidth="1"/>
    <col min="4815" max="4815" width="2.7109375" style="41" customWidth="1"/>
    <col min="4816" max="4816" width="13.42578125" style="41" customWidth="1"/>
    <col min="4817" max="4818" width="0" style="41" hidden="1" customWidth="1"/>
    <col min="4819" max="4820" width="13.85546875" style="41" customWidth="1"/>
    <col min="4821" max="4821" width="14.7109375" style="41" customWidth="1"/>
    <col min="4822" max="4822" width="9.140625" style="41" customWidth="1"/>
    <col min="4823" max="4823" width="10.140625" style="41" customWidth="1"/>
    <col min="4824" max="4824" width="13.42578125" style="41" customWidth="1"/>
    <col min="4825" max="4826" width="0" style="41" hidden="1" customWidth="1"/>
    <col min="4827" max="4828" width="9.140625" style="41"/>
    <col min="4829" max="4829" width="43.140625" style="41" customWidth="1"/>
    <col min="4830" max="5060" width="9.140625" style="41"/>
    <col min="5061" max="5061" width="71.5703125" style="41" customWidth="1"/>
    <col min="5062" max="5062" width="1.7109375" style="41" customWidth="1"/>
    <col min="5063" max="5063" width="14.42578125" style="41" customWidth="1"/>
    <col min="5064" max="5064" width="3.28515625" style="41" customWidth="1"/>
    <col min="5065" max="5065" width="10.140625" style="41" customWidth="1"/>
    <col min="5066" max="5066" width="3.42578125" style="41" customWidth="1"/>
    <col min="5067" max="5067" width="8.85546875" style="41" customWidth="1"/>
    <col min="5068" max="5068" width="2.7109375" style="41" customWidth="1"/>
    <col min="5069" max="5069" width="9" style="41" customWidth="1"/>
    <col min="5070" max="5070" width="10.140625" style="41" customWidth="1"/>
    <col min="5071" max="5071" width="2.7109375" style="41" customWidth="1"/>
    <col min="5072" max="5072" width="13.42578125" style="41" customWidth="1"/>
    <col min="5073" max="5074" width="0" style="41" hidden="1" customWidth="1"/>
    <col min="5075" max="5076" width="13.85546875" style="41" customWidth="1"/>
    <col min="5077" max="5077" width="14.7109375" style="41" customWidth="1"/>
    <col min="5078" max="5078" width="9.140625" style="41" customWidth="1"/>
    <col min="5079" max="5079" width="10.140625" style="41" customWidth="1"/>
    <col min="5080" max="5080" width="13.42578125" style="41" customWidth="1"/>
    <col min="5081" max="5082" width="0" style="41" hidden="1" customWidth="1"/>
    <col min="5083" max="5084" width="9.140625" style="41"/>
    <col min="5085" max="5085" width="43.140625" style="41" customWidth="1"/>
    <col min="5086" max="5316" width="9.140625" style="41"/>
    <col min="5317" max="5317" width="71.5703125" style="41" customWidth="1"/>
    <col min="5318" max="5318" width="1.7109375" style="41" customWidth="1"/>
    <col min="5319" max="5319" width="14.42578125" style="41" customWidth="1"/>
    <col min="5320" max="5320" width="3.28515625" style="41" customWidth="1"/>
    <col min="5321" max="5321" width="10.140625" style="41" customWidth="1"/>
    <col min="5322" max="5322" width="3.42578125" style="41" customWidth="1"/>
    <col min="5323" max="5323" width="8.85546875" style="41" customWidth="1"/>
    <col min="5324" max="5324" width="2.7109375" style="41" customWidth="1"/>
    <col min="5325" max="5325" width="9" style="41" customWidth="1"/>
    <col min="5326" max="5326" width="10.140625" style="41" customWidth="1"/>
    <col min="5327" max="5327" width="2.7109375" style="41" customWidth="1"/>
    <col min="5328" max="5328" width="13.42578125" style="41" customWidth="1"/>
    <col min="5329" max="5330" width="0" style="41" hidden="1" customWidth="1"/>
    <col min="5331" max="5332" width="13.85546875" style="41" customWidth="1"/>
    <col min="5333" max="5333" width="14.7109375" style="41" customWidth="1"/>
    <col min="5334" max="5334" width="9.140625" style="41" customWidth="1"/>
    <col min="5335" max="5335" width="10.140625" style="41" customWidth="1"/>
    <col min="5336" max="5336" width="13.42578125" style="41" customWidth="1"/>
    <col min="5337" max="5338" width="0" style="41" hidden="1" customWidth="1"/>
    <col min="5339" max="5340" width="9.140625" style="41"/>
    <col min="5341" max="5341" width="43.140625" style="41" customWidth="1"/>
    <col min="5342" max="5572" width="9.140625" style="41"/>
    <col min="5573" max="5573" width="71.5703125" style="41" customWidth="1"/>
    <col min="5574" max="5574" width="1.7109375" style="41" customWidth="1"/>
    <col min="5575" max="5575" width="14.42578125" style="41" customWidth="1"/>
    <col min="5576" max="5576" width="3.28515625" style="41" customWidth="1"/>
    <col min="5577" max="5577" width="10.140625" style="41" customWidth="1"/>
    <col min="5578" max="5578" width="3.42578125" style="41" customWidth="1"/>
    <col min="5579" max="5579" width="8.85546875" style="41" customWidth="1"/>
    <col min="5580" max="5580" width="2.7109375" style="41" customWidth="1"/>
    <col min="5581" max="5581" width="9" style="41" customWidth="1"/>
    <col min="5582" max="5582" width="10.140625" style="41" customWidth="1"/>
    <col min="5583" max="5583" width="2.7109375" style="41" customWidth="1"/>
    <col min="5584" max="5584" width="13.42578125" style="41" customWidth="1"/>
    <col min="5585" max="5586" width="0" style="41" hidden="1" customWidth="1"/>
    <col min="5587" max="5588" width="13.85546875" style="41" customWidth="1"/>
    <col min="5589" max="5589" width="14.7109375" style="41" customWidth="1"/>
    <col min="5590" max="5590" width="9.140625" style="41" customWidth="1"/>
    <col min="5591" max="5591" width="10.140625" style="41" customWidth="1"/>
    <col min="5592" max="5592" width="13.42578125" style="41" customWidth="1"/>
    <col min="5593" max="5594" width="0" style="41" hidden="1" customWidth="1"/>
    <col min="5595" max="5596" width="9.140625" style="41"/>
    <col min="5597" max="5597" width="43.140625" style="41" customWidth="1"/>
    <col min="5598" max="5828" width="9.140625" style="41"/>
    <col min="5829" max="5829" width="71.5703125" style="41" customWidth="1"/>
    <col min="5830" max="5830" width="1.7109375" style="41" customWidth="1"/>
    <col min="5831" max="5831" width="14.42578125" style="41" customWidth="1"/>
    <col min="5832" max="5832" width="3.28515625" style="41" customWidth="1"/>
    <col min="5833" max="5833" width="10.140625" style="41" customWidth="1"/>
    <col min="5834" max="5834" width="3.42578125" style="41" customWidth="1"/>
    <col min="5835" max="5835" width="8.85546875" style="41" customWidth="1"/>
    <col min="5836" max="5836" width="2.7109375" style="41" customWidth="1"/>
    <col min="5837" max="5837" width="9" style="41" customWidth="1"/>
    <col min="5838" max="5838" width="10.140625" style="41" customWidth="1"/>
    <col min="5839" max="5839" width="2.7109375" style="41" customWidth="1"/>
    <col min="5840" max="5840" width="13.42578125" style="41" customWidth="1"/>
    <col min="5841" max="5842" width="0" style="41" hidden="1" customWidth="1"/>
    <col min="5843" max="5844" width="13.85546875" style="41" customWidth="1"/>
    <col min="5845" max="5845" width="14.7109375" style="41" customWidth="1"/>
    <col min="5846" max="5846" width="9.140625" style="41" customWidth="1"/>
    <col min="5847" max="5847" width="10.140625" style="41" customWidth="1"/>
    <col min="5848" max="5848" width="13.42578125" style="41" customWidth="1"/>
    <col min="5849" max="5850" width="0" style="41" hidden="1" customWidth="1"/>
    <col min="5851" max="5852" width="9.140625" style="41"/>
    <col min="5853" max="5853" width="43.140625" style="41" customWidth="1"/>
    <col min="5854" max="6084" width="9.140625" style="41"/>
    <col min="6085" max="6085" width="71.5703125" style="41" customWidth="1"/>
    <col min="6086" max="6086" width="1.7109375" style="41" customWidth="1"/>
    <col min="6087" max="6087" width="14.42578125" style="41" customWidth="1"/>
    <col min="6088" max="6088" width="3.28515625" style="41" customWidth="1"/>
    <col min="6089" max="6089" width="10.140625" style="41" customWidth="1"/>
    <col min="6090" max="6090" width="3.42578125" style="41" customWidth="1"/>
    <col min="6091" max="6091" width="8.85546875" style="41" customWidth="1"/>
    <col min="6092" max="6092" width="2.7109375" style="41" customWidth="1"/>
    <col min="6093" max="6093" width="9" style="41" customWidth="1"/>
    <col min="6094" max="6094" width="10.140625" style="41" customWidth="1"/>
    <col min="6095" max="6095" width="2.7109375" style="41" customWidth="1"/>
    <col min="6096" max="6096" width="13.42578125" style="41" customWidth="1"/>
    <col min="6097" max="6098" width="0" style="41" hidden="1" customWidth="1"/>
    <col min="6099" max="6100" width="13.85546875" style="41" customWidth="1"/>
    <col min="6101" max="6101" width="14.7109375" style="41" customWidth="1"/>
    <col min="6102" max="6102" width="9.140625" style="41" customWidth="1"/>
    <col min="6103" max="6103" width="10.140625" style="41" customWidth="1"/>
    <col min="6104" max="6104" width="13.42578125" style="41" customWidth="1"/>
    <col min="6105" max="6106" width="0" style="41" hidden="1" customWidth="1"/>
    <col min="6107" max="6108" width="9.140625" style="41"/>
    <col min="6109" max="6109" width="43.140625" style="41" customWidth="1"/>
    <col min="6110" max="6340" width="9.140625" style="41"/>
    <col min="6341" max="6341" width="71.5703125" style="41" customWidth="1"/>
    <col min="6342" max="6342" width="1.7109375" style="41" customWidth="1"/>
    <col min="6343" max="6343" width="14.42578125" style="41" customWidth="1"/>
    <col min="6344" max="6344" width="3.28515625" style="41" customWidth="1"/>
    <col min="6345" max="6345" width="10.140625" style="41" customWidth="1"/>
    <col min="6346" max="6346" width="3.42578125" style="41" customWidth="1"/>
    <col min="6347" max="6347" width="8.85546875" style="41" customWidth="1"/>
    <col min="6348" max="6348" width="2.7109375" style="41" customWidth="1"/>
    <col min="6349" max="6349" width="9" style="41" customWidth="1"/>
    <col min="6350" max="6350" width="10.140625" style="41" customWidth="1"/>
    <col min="6351" max="6351" width="2.7109375" style="41" customWidth="1"/>
    <col min="6352" max="6352" width="13.42578125" style="41" customWidth="1"/>
    <col min="6353" max="6354" width="0" style="41" hidden="1" customWidth="1"/>
    <col min="6355" max="6356" width="13.85546875" style="41" customWidth="1"/>
    <col min="6357" max="6357" width="14.7109375" style="41" customWidth="1"/>
    <col min="6358" max="6358" width="9.140625" style="41" customWidth="1"/>
    <col min="6359" max="6359" width="10.140625" style="41" customWidth="1"/>
    <col min="6360" max="6360" width="13.42578125" style="41" customWidth="1"/>
    <col min="6361" max="6362" width="0" style="41" hidden="1" customWidth="1"/>
    <col min="6363" max="6364" width="9.140625" style="41"/>
    <col min="6365" max="6365" width="43.140625" style="41" customWidth="1"/>
    <col min="6366" max="6596" width="9.140625" style="41"/>
    <col min="6597" max="6597" width="71.5703125" style="41" customWidth="1"/>
    <col min="6598" max="6598" width="1.7109375" style="41" customWidth="1"/>
    <col min="6599" max="6599" width="14.42578125" style="41" customWidth="1"/>
    <col min="6600" max="6600" width="3.28515625" style="41" customWidth="1"/>
    <col min="6601" max="6601" width="10.140625" style="41" customWidth="1"/>
    <col min="6602" max="6602" width="3.42578125" style="41" customWidth="1"/>
    <col min="6603" max="6603" width="8.85546875" style="41" customWidth="1"/>
    <col min="6604" max="6604" width="2.7109375" style="41" customWidth="1"/>
    <col min="6605" max="6605" width="9" style="41" customWidth="1"/>
    <col min="6606" max="6606" width="10.140625" style="41" customWidth="1"/>
    <col min="6607" max="6607" width="2.7109375" style="41" customWidth="1"/>
    <col min="6608" max="6608" width="13.42578125" style="41" customWidth="1"/>
    <col min="6609" max="6610" width="0" style="41" hidden="1" customWidth="1"/>
    <col min="6611" max="6612" width="13.85546875" style="41" customWidth="1"/>
    <col min="6613" max="6613" width="14.7109375" style="41" customWidth="1"/>
    <col min="6614" max="6614" width="9.140625" style="41" customWidth="1"/>
    <col min="6615" max="6615" width="10.140625" style="41" customWidth="1"/>
    <col min="6616" max="6616" width="13.42578125" style="41" customWidth="1"/>
    <col min="6617" max="6618" width="0" style="41" hidden="1" customWidth="1"/>
    <col min="6619" max="6620" width="9.140625" style="41"/>
    <col min="6621" max="6621" width="43.140625" style="41" customWidth="1"/>
    <col min="6622" max="6852" width="9.140625" style="41"/>
    <col min="6853" max="6853" width="71.5703125" style="41" customWidth="1"/>
    <col min="6854" max="6854" width="1.7109375" style="41" customWidth="1"/>
    <col min="6855" max="6855" width="14.42578125" style="41" customWidth="1"/>
    <col min="6856" max="6856" width="3.28515625" style="41" customWidth="1"/>
    <col min="6857" max="6857" width="10.140625" style="41" customWidth="1"/>
    <col min="6858" max="6858" width="3.42578125" style="41" customWidth="1"/>
    <col min="6859" max="6859" width="8.85546875" style="41" customWidth="1"/>
    <col min="6860" max="6860" width="2.7109375" style="41" customWidth="1"/>
    <col min="6861" max="6861" width="9" style="41" customWidth="1"/>
    <col min="6862" max="6862" width="10.140625" style="41" customWidth="1"/>
    <col min="6863" max="6863" width="2.7109375" style="41" customWidth="1"/>
    <col min="6864" max="6864" width="13.42578125" style="41" customWidth="1"/>
    <col min="6865" max="6866" width="0" style="41" hidden="1" customWidth="1"/>
    <col min="6867" max="6868" width="13.85546875" style="41" customWidth="1"/>
    <col min="6869" max="6869" width="14.7109375" style="41" customWidth="1"/>
    <col min="6870" max="6870" width="9.140625" style="41" customWidth="1"/>
    <col min="6871" max="6871" width="10.140625" style="41" customWidth="1"/>
    <col min="6872" max="6872" width="13.42578125" style="41" customWidth="1"/>
    <col min="6873" max="6874" width="0" style="41" hidden="1" customWidth="1"/>
    <col min="6875" max="6876" width="9.140625" style="41"/>
    <col min="6877" max="6877" width="43.140625" style="41" customWidth="1"/>
    <col min="6878" max="7108" width="9.140625" style="41"/>
    <col min="7109" max="7109" width="71.5703125" style="41" customWidth="1"/>
    <col min="7110" max="7110" width="1.7109375" style="41" customWidth="1"/>
    <col min="7111" max="7111" width="14.42578125" style="41" customWidth="1"/>
    <col min="7112" max="7112" width="3.28515625" style="41" customWidth="1"/>
    <col min="7113" max="7113" width="10.140625" style="41" customWidth="1"/>
    <col min="7114" max="7114" width="3.42578125" style="41" customWidth="1"/>
    <col min="7115" max="7115" width="8.85546875" style="41" customWidth="1"/>
    <col min="7116" max="7116" width="2.7109375" style="41" customWidth="1"/>
    <col min="7117" max="7117" width="9" style="41" customWidth="1"/>
    <col min="7118" max="7118" width="10.140625" style="41" customWidth="1"/>
    <col min="7119" max="7119" width="2.7109375" style="41" customWidth="1"/>
    <col min="7120" max="7120" width="13.42578125" style="41" customWidth="1"/>
    <col min="7121" max="7122" width="0" style="41" hidden="1" customWidth="1"/>
    <col min="7123" max="7124" width="13.85546875" style="41" customWidth="1"/>
    <col min="7125" max="7125" width="14.7109375" style="41" customWidth="1"/>
    <col min="7126" max="7126" width="9.140625" style="41" customWidth="1"/>
    <col min="7127" max="7127" width="10.140625" style="41" customWidth="1"/>
    <col min="7128" max="7128" width="13.42578125" style="41" customWidth="1"/>
    <col min="7129" max="7130" width="0" style="41" hidden="1" customWidth="1"/>
    <col min="7131" max="7132" width="9.140625" style="41"/>
    <col min="7133" max="7133" width="43.140625" style="41" customWidth="1"/>
    <col min="7134" max="7364" width="9.140625" style="41"/>
    <col min="7365" max="7365" width="71.5703125" style="41" customWidth="1"/>
    <col min="7366" max="7366" width="1.7109375" style="41" customWidth="1"/>
    <col min="7367" max="7367" width="14.42578125" style="41" customWidth="1"/>
    <col min="7368" max="7368" width="3.28515625" style="41" customWidth="1"/>
    <col min="7369" max="7369" width="10.140625" style="41" customWidth="1"/>
    <col min="7370" max="7370" width="3.42578125" style="41" customWidth="1"/>
    <col min="7371" max="7371" width="8.85546875" style="41" customWidth="1"/>
    <col min="7372" max="7372" width="2.7109375" style="41" customWidth="1"/>
    <col min="7373" max="7373" width="9" style="41" customWidth="1"/>
    <col min="7374" max="7374" width="10.140625" style="41" customWidth="1"/>
    <col min="7375" max="7375" width="2.7109375" style="41" customWidth="1"/>
    <col min="7376" max="7376" width="13.42578125" style="41" customWidth="1"/>
    <col min="7377" max="7378" width="0" style="41" hidden="1" customWidth="1"/>
    <col min="7379" max="7380" width="13.85546875" style="41" customWidth="1"/>
    <col min="7381" max="7381" width="14.7109375" style="41" customWidth="1"/>
    <col min="7382" max="7382" width="9.140625" style="41" customWidth="1"/>
    <col min="7383" max="7383" width="10.140625" style="41" customWidth="1"/>
    <col min="7384" max="7384" width="13.42578125" style="41" customWidth="1"/>
    <col min="7385" max="7386" width="0" style="41" hidden="1" customWidth="1"/>
    <col min="7387" max="7388" width="9.140625" style="41"/>
    <col min="7389" max="7389" width="43.140625" style="41" customWidth="1"/>
    <col min="7390" max="7620" width="9.140625" style="41"/>
    <col min="7621" max="7621" width="71.5703125" style="41" customWidth="1"/>
    <col min="7622" max="7622" width="1.7109375" style="41" customWidth="1"/>
    <col min="7623" max="7623" width="14.42578125" style="41" customWidth="1"/>
    <col min="7624" max="7624" width="3.28515625" style="41" customWidth="1"/>
    <col min="7625" max="7625" width="10.140625" style="41" customWidth="1"/>
    <col min="7626" max="7626" width="3.42578125" style="41" customWidth="1"/>
    <col min="7627" max="7627" width="8.85546875" style="41" customWidth="1"/>
    <col min="7628" max="7628" width="2.7109375" style="41" customWidth="1"/>
    <col min="7629" max="7629" width="9" style="41" customWidth="1"/>
    <col min="7630" max="7630" width="10.140625" style="41" customWidth="1"/>
    <col min="7631" max="7631" width="2.7109375" style="41" customWidth="1"/>
    <col min="7632" max="7632" width="13.42578125" style="41" customWidth="1"/>
    <col min="7633" max="7634" width="0" style="41" hidden="1" customWidth="1"/>
    <col min="7635" max="7636" width="13.85546875" style="41" customWidth="1"/>
    <col min="7637" max="7637" width="14.7109375" style="41" customWidth="1"/>
    <col min="7638" max="7638" width="9.140625" style="41" customWidth="1"/>
    <col min="7639" max="7639" width="10.140625" style="41" customWidth="1"/>
    <col min="7640" max="7640" width="13.42578125" style="41" customWidth="1"/>
    <col min="7641" max="7642" width="0" style="41" hidden="1" customWidth="1"/>
    <col min="7643" max="7644" width="9.140625" style="41"/>
    <col min="7645" max="7645" width="43.140625" style="41" customWidth="1"/>
    <col min="7646" max="7876" width="9.140625" style="41"/>
    <col min="7877" max="7877" width="71.5703125" style="41" customWidth="1"/>
    <col min="7878" max="7878" width="1.7109375" style="41" customWidth="1"/>
    <col min="7879" max="7879" width="14.42578125" style="41" customWidth="1"/>
    <col min="7880" max="7880" width="3.28515625" style="41" customWidth="1"/>
    <col min="7881" max="7881" width="10.140625" style="41" customWidth="1"/>
    <col min="7882" max="7882" width="3.42578125" style="41" customWidth="1"/>
    <col min="7883" max="7883" width="8.85546875" style="41" customWidth="1"/>
    <col min="7884" max="7884" width="2.7109375" style="41" customWidth="1"/>
    <col min="7885" max="7885" width="9" style="41" customWidth="1"/>
    <col min="7886" max="7886" width="10.140625" style="41" customWidth="1"/>
    <col min="7887" max="7887" width="2.7109375" style="41" customWidth="1"/>
    <col min="7888" max="7888" width="13.42578125" style="41" customWidth="1"/>
    <col min="7889" max="7890" width="0" style="41" hidden="1" customWidth="1"/>
    <col min="7891" max="7892" width="13.85546875" style="41" customWidth="1"/>
    <col min="7893" max="7893" width="14.7109375" style="41" customWidth="1"/>
    <col min="7894" max="7894" width="9.140625" style="41" customWidth="1"/>
    <col min="7895" max="7895" width="10.140625" style="41" customWidth="1"/>
    <col min="7896" max="7896" width="13.42578125" style="41" customWidth="1"/>
    <col min="7897" max="7898" width="0" style="41" hidden="1" customWidth="1"/>
    <col min="7899" max="7900" width="9.140625" style="41"/>
    <col min="7901" max="7901" width="43.140625" style="41" customWidth="1"/>
    <col min="7902" max="8132" width="9.140625" style="41"/>
    <col min="8133" max="8133" width="71.5703125" style="41" customWidth="1"/>
    <col min="8134" max="8134" width="1.7109375" style="41" customWidth="1"/>
    <col min="8135" max="8135" width="14.42578125" style="41" customWidth="1"/>
    <col min="8136" max="8136" width="3.28515625" style="41" customWidth="1"/>
    <col min="8137" max="8137" width="10.140625" style="41" customWidth="1"/>
    <col min="8138" max="8138" width="3.42578125" style="41" customWidth="1"/>
    <col min="8139" max="8139" width="8.85546875" style="41" customWidth="1"/>
    <col min="8140" max="8140" width="2.7109375" style="41" customWidth="1"/>
    <col min="8141" max="8141" width="9" style="41" customWidth="1"/>
    <col min="8142" max="8142" width="10.140625" style="41" customWidth="1"/>
    <col min="8143" max="8143" width="2.7109375" style="41" customWidth="1"/>
    <col min="8144" max="8144" width="13.42578125" style="41" customWidth="1"/>
    <col min="8145" max="8146" width="0" style="41" hidden="1" customWidth="1"/>
    <col min="8147" max="8148" width="13.85546875" style="41" customWidth="1"/>
    <col min="8149" max="8149" width="14.7109375" style="41" customWidth="1"/>
    <col min="8150" max="8150" width="9.140625" style="41" customWidth="1"/>
    <col min="8151" max="8151" width="10.140625" style="41" customWidth="1"/>
    <col min="8152" max="8152" width="13.42578125" style="41" customWidth="1"/>
    <col min="8153" max="8154" width="0" style="41" hidden="1" customWidth="1"/>
    <col min="8155" max="8156" width="9.140625" style="41"/>
    <col min="8157" max="8157" width="43.140625" style="41" customWidth="1"/>
    <col min="8158" max="8388" width="9.140625" style="41"/>
    <col min="8389" max="8389" width="71.5703125" style="41" customWidth="1"/>
    <col min="8390" max="8390" width="1.7109375" style="41" customWidth="1"/>
    <col min="8391" max="8391" width="14.42578125" style="41" customWidth="1"/>
    <col min="8392" max="8392" width="3.28515625" style="41" customWidth="1"/>
    <col min="8393" max="8393" width="10.140625" style="41" customWidth="1"/>
    <col min="8394" max="8394" width="3.42578125" style="41" customWidth="1"/>
    <col min="8395" max="8395" width="8.85546875" style="41" customWidth="1"/>
    <col min="8396" max="8396" width="2.7109375" style="41" customWidth="1"/>
    <col min="8397" max="8397" width="9" style="41" customWidth="1"/>
    <col min="8398" max="8398" width="10.140625" style="41" customWidth="1"/>
    <col min="8399" max="8399" width="2.7109375" style="41" customWidth="1"/>
    <col min="8400" max="8400" width="13.42578125" style="41" customWidth="1"/>
    <col min="8401" max="8402" width="0" style="41" hidden="1" customWidth="1"/>
    <col min="8403" max="8404" width="13.85546875" style="41" customWidth="1"/>
    <col min="8405" max="8405" width="14.7109375" style="41" customWidth="1"/>
    <col min="8406" max="8406" width="9.140625" style="41" customWidth="1"/>
    <col min="8407" max="8407" width="10.140625" style="41" customWidth="1"/>
    <col min="8408" max="8408" width="13.42578125" style="41" customWidth="1"/>
    <col min="8409" max="8410" width="0" style="41" hidden="1" customWidth="1"/>
    <col min="8411" max="8412" width="9.140625" style="41"/>
    <col min="8413" max="8413" width="43.140625" style="41" customWidth="1"/>
    <col min="8414" max="8644" width="9.140625" style="41"/>
    <col min="8645" max="8645" width="71.5703125" style="41" customWidth="1"/>
    <col min="8646" max="8646" width="1.7109375" style="41" customWidth="1"/>
    <col min="8647" max="8647" width="14.42578125" style="41" customWidth="1"/>
    <col min="8648" max="8648" width="3.28515625" style="41" customWidth="1"/>
    <col min="8649" max="8649" width="10.140625" style="41" customWidth="1"/>
    <col min="8650" max="8650" width="3.42578125" style="41" customWidth="1"/>
    <col min="8651" max="8651" width="8.85546875" style="41" customWidth="1"/>
    <col min="8652" max="8652" width="2.7109375" style="41" customWidth="1"/>
    <col min="8653" max="8653" width="9" style="41" customWidth="1"/>
    <col min="8654" max="8654" width="10.140625" style="41" customWidth="1"/>
    <col min="8655" max="8655" width="2.7109375" style="41" customWidth="1"/>
    <col min="8656" max="8656" width="13.42578125" style="41" customWidth="1"/>
    <col min="8657" max="8658" width="0" style="41" hidden="1" customWidth="1"/>
    <col min="8659" max="8660" width="13.85546875" style="41" customWidth="1"/>
    <col min="8661" max="8661" width="14.7109375" style="41" customWidth="1"/>
    <col min="8662" max="8662" width="9.140625" style="41" customWidth="1"/>
    <col min="8663" max="8663" width="10.140625" style="41" customWidth="1"/>
    <col min="8664" max="8664" width="13.42578125" style="41" customWidth="1"/>
    <col min="8665" max="8666" width="0" style="41" hidden="1" customWidth="1"/>
    <col min="8667" max="8668" width="9.140625" style="41"/>
    <col min="8669" max="8669" width="43.140625" style="41" customWidth="1"/>
    <col min="8670" max="8900" width="9.140625" style="41"/>
    <col min="8901" max="8901" width="71.5703125" style="41" customWidth="1"/>
    <col min="8902" max="8902" width="1.7109375" style="41" customWidth="1"/>
    <col min="8903" max="8903" width="14.42578125" style="41" customWidth="1"/>
    <col min="8904" max="8904" width="3.28515625" style="41" customWidth="1"/>
    <col min="8905" max="8905" width="10.140625" style="41" customWidth="1"/>
    <col min="8906" max="8906" width="3.42578125" style="41" customWidth="1"/>
    <col min="8907" max="8907" width="8.85546875" style="41" customWidth="1"/>
    <col min="8908" max="8908" width="2.7109375" style="41" customWidth="1"/>
    <col min="8909" max="8909" width="9" style="41" customWidth="1"/>
    <col min="8910" max="8910" width="10.140625" style="41" customWidth="1"/>
    <col min="8911" max="8911" width="2.7109375" style="41" customWidth="1"/>
    <col min="8912" max="8912" width="13.42578125" style="41" customWidth="1"/>
    <col min="8913" max="8914" width="0" style="41" hidden="1" customWidth="1"/>
    <col min="8915" max="8916" width="13.85546875" style="41" customWidth="1"/>
    <col min="8917" max="8917" width="14.7109375" style="41" customWidth="1"/>
    <col min="8918" max="8918" width="9.140625" style="41" customWidth="1"/>
    <col min="8919" max="8919" width="10.140625" style="41" customWidth="1"/>
    <col min="8920" max="8920" width="13.42578125" style="41" customWidth="1"/>
    <col min="8921" max="8922" width="0" style="41" hidden="1" customWidth="1"/>
    <col min="8923" max="8924" width="9.140625" style="41"/>
    <col min="8925" max="8925" width="43.140625" style="41" customWidth="1"/>
    <col min="8926" max="9156" width="9.140625" style="41"/>
    <col min="9157" max="9157" width="71.5703125" style="41" customWidth="1"/>
    <col min="9158" max="9158" width="1.7109375" style="41" customWidth="1"/>
    <col min="9159" max="9159" width="14.42578125" style="41" customWidth="1"/>
    <col min="9160" max="9160" width="3.28515625" style="41" customWidth="1"/>
    <col min="9161" max="9161" width="10.140625" style="41" customWidth="1"/>
    <col min="9162" max="9162" width="3.42578125" style="41" customWidth="1"/>
    <col min="9163" max="9163" width="8.85546875" style="41" customWidth="1"/>
    <col min="9164" max="9164" width="2.7109375" style="41" customWidth="1"/>
    <col min="9165" max="9165" width="9" style="41" customWidth="1"/>
    <col min="9166" max="9166" width="10.140625" style="41" customWidth="1"/>
    <col min="9167" max="9167" width="2.7109375" style="41" customWidth="1"/>
    <col min="9168" max="9168" width="13.42578125" style="41" customWidth="1"/>
    <col min="9169" max="9170" width="0" style="41" hidden="1" customWidth="1"/>
    <col min="9171" max="9172" width="13.85546875" style="41" customWidth="1"/>
    <col min="9173" max="9173" width="14.7109375" style="41" customWidth="1"/>
    <col min="9174" max="9174" width="9.140625" style="41" customWidth="1"/>
    <col min="9175" max="9175" width="10.140625" style="41" customWidth="1"/>
    <col min="9176" max="9176" width="13.42578125" style="41" customWidth="1"/>
    <col min="9177" max="9178" width="0" style="41" hidden="1" customWidth="1"/>
    <col min="9179" max="9180" width="9.140625" style="41"/>
    <col min="9181" max="9181" width="43.140625" style="41" customWidth="1"/>
    <col min="9182" max="9412" width="9.140625" style="41"/>
    <col min="9413" max="9413" width="71.5703125" style="41" customWidth="1"/>
    <col min="9414" max="9414" width="1.7109375" style="41" customWidth="1"/>
    <col min="9415" max="9415" width="14.42578125" style="41" customWidth="1"/>
    <col min="9416" max="9416" width="3.28515625" style="41" customWidth="1"/>
    <col min="9417" max="9417" width="10.140625" style="41" customWidth="1"/>
    <col min="9418" max="9418" width="3.42578125" style="41" customWidth="1"/>
    <col min="9419" max="9419" width="8.85546875" style="41" customWidth="1"/>
    <col min="9420" max="9420" width="2.7109375" style="41" customWidth="1"/>
    <col min="9421" max="9421" width="9" style="41" customWidth="1"/>
    <col min="9422" max="9422" width="10.140625" style="41" customWidth="1"/>
    <col min="9423" max="9423" width="2.7109375" style="41" customWidth="1"/>
    <col min="9424" max="9424" width="13.42578125" style="41" customWidth="1"/>
    <col min="9425" max="9426" width="0" style="41" hidden="1" customWidth="1"/>
    <col min="9427" max="9428" width="13.85546875" style="41" customWidth="1"/>
    <col min="9429" max="9429" width="14.7109375" style="41" customWidth="1"/>
    <col min="9430" max="9430" width="9.140625" style="41" customWidth="1"/>
    <col min="9431" max="9431" width="10.140625" style="41" customWidth="1"/>
    <col min="9432" max="9432" width="13.42578125" style="41" customWidth="1"/>
    <col min="9433" max="9434" width="0" style="41" hidden="1" customWidth="1"/>
    <col min="9435" max="9436" width="9.140625" style="41"/>
    <col min="9437" max="9437" width="43.140625" style="41" customWidth="1"/>
    <col min="9438" max="9668" width="9.140625" style="41"/>
    <col min="9669" max="9669" width="71.5703125" style="41" customWidth="1"/>
    <col min="9670" max="9670" width="1.7109375" style="41" customWidth="1"/>
    <col min="9671" max="9671" width="14.42578125" style="41" customWidth="1"/>
    <col min="9672" max="9672" width="3.28515625" style="41" customWidth="1"/>
    <col min="9673" max="9673" width="10.140625" style="41" customWidth="1"/>
    <col min="9674" max="9674" width="3.42578125" style="41" customWidth="1"/>
    <col min="9675" max="9675" width="8.85546875" style="41" customWidth="1"/>
    <col min="9676" max="9676" width="2.7109375" style="41" customWidth="1"/>
    <col min="9677" max="9677" width="9" style="41" customWidth="1"/>
    <col min="9678" max="9678" width="10.140625" style="41" customWidth="1"/>
    <col min="9679" max="9679" width="2.7109375" style="41" customWidth="1"/>
    <col min="9680" max="9680" width="13.42578125" style="41" customWidth="1"/>
    <col min="9681" max="9682" width="0" style="41" hidden="1" customWidth="1"/>
    <col min="9683" max="9684" width="13.85546875" style="41" customWidth="1"/>
    <col min="9685" max="9685" width="14.7109375" style="41" customWidth="1"/>
    <col min="9686" max="9686" width="9.140625" style="41" customWidth="1"/>
    <col min="9687" max="9687" width="10.140625" style="41" customWidth="1"/>
    <col min="9688" max="9688" width="13.42578125" style="41" customWidth="1"/>
    <col min="9689" max="9690" width="0" style="41" hidden="1" customWidth="1"/>
    <col min="9691" max="9692" width="9.140625" style="41"/>
    <col min="9693" max="9693" width="43.140625" style="41" customWidth="1"/>
    <col min="9694" max="9924" width="9.140625" style="41"/>
    <col min="9925" max="9925" width="71.5703125" style="41" customWidth="1"/>
    <col min="9926" max="9926" width="1.7109375" style="41" customWidth="1"/>
    <col min="9927" max="9927" width="14.42578125" style="41" customWidth="1"/>
    <col min="9928" max="9928" width="3.28515625" style="41" customWidth="1"/>
    <col min="9929" max="9929" width="10.140625" style="41" customWidth="1"/>
    <col min="9930" max="9930" width="3.42578125" style="41" customWidth="1"/>
    <col min="9931" max="9931" width="8.85546875" style="41" customWidth="1"/>
    <col min="9932" max="9932" width="2.7109375" style="41" customWidth="1"/>
    <col min="9933" max="9933" width="9" style="41" customWidth="1"/>
    <col min="9934" max="9934" width="10.140625" style="41" customWidth="1"/>
    <col min="9935" max="9935" width="2.7109375" style="41" customWidth="1"/>
    <col min="9936" max="9936" width="13.42578125" style="41" customWidth="1"/>
    <col min="9937" max="9938" width="0" style="41" hidden="1" customWidth="1"/>
    <col min="9939" max="9940" width="13.85546875" style="41" customWidth="1"/>
    <col min="9941" max="9941" width="14.7109375" style="41" customWidth="1"/>
    <col min="9942" max="9942" width="9.140625" style="41" customWidth="1"/>
    <col min="9943" max="9943" width="10.140625" style="41" customWidth="1"/>
    <col min="9944" max="9944" width="13.42578125" style="41" customWidth="1"/>
    <col min="9945" max="9946" width="0" style="41" hidden="1" customWidth="1"/>
    <col min="9947" max="9948" width="9.140625" style="41"/>
    <col min="9949" max="9949" width="43.140625" style="41" customWidth="1"/>
    <col min="9950" max="10180" width="9.140625" style="41"/>
    <col min="10181" max="10181" width="71.5703125" style="41" customWidth="1"/>
    <col min="10182" max="10182" width="1.7109375" style="41" customWidth="1"/>
    <col min="10183" max="10183" width="14.42578125" style="41" customWidth="1"/>
    <col min="10184" max="10184" width="3.28515625" style="41" customWidth="1"/>
    <col min="10185" max="10185" width="10.140625" style="41" customWidth="1"/>
    <col min="10186" max="10186" width="3.42578125" style="41" customWidth="1"/>
    <col min="10187" max="10187" width="8.85546875" style="41" customWidth="1"/>
    <col min="10188" max="10188" width="2.7109375" style="41" customWidth="1"/>
    <col min="10189" max="10189" width="9" style="41" customWidth="1"/>
    <col min="10190" max="10190" width="10.140625" style="41" customWidth="1"/>
    <col min="10191" max="10191" width="2.7109375" style="41" customWidth="1"/>
    <col min="10192" max="10192" width="13.42578125" style="41" customWidth="1"/>
    <col min="10193" max="10194" width="0" style="41" hidden="1" customWidth="1"/>
    <col min="10195" max="10196" width="13.85546875" style="41" customWidth="1"/>
    <col min="10197" max="10197" width="14.7109375" style="41" customWidth="1"/>
    <col min="10198" max="10198" width="9.140625" style="41" customWidth="1"/>
    <col min="10199" max="10199" width="10.140625" style="41" customWidth="1"/>
    <col min="10200" max="10200" width="13.42578125" style="41" customWidth="1"/>
    <col min="10201" max="10202" width="0" style="41" hidden="1" customWidth="1"/>
    <col min="10203" max="10204" width="9.140625" style="41"/>
    <col min="10205" max="10205" width="43.140625" style="41" customWidth="1"/>
    <col min="10206" max="10436" width="9.140625" style="41"/>
    <col min="10437" max="10437" width="71.5703125" style="41" customWidth="1"/>
    <col min="10438" max="10438" width="1.7109375" style="41" customWidth="1"/>
    <col min="10439" max="10439" width="14.42578125" style="41" customWidth="1"/>
    <col min="10440" max="10440" width="3.28515625" style="41" customWidth="1"/>
    <col min="10441" max="10441" width="10.140625" style="41" customWidth="1"/>
    <col min="10442" max="10442" width="3.42578125" style="41" customWidth="1"/>
    <col min="10443" max="10443" width="8.85546875" style="41" customWidth="1"/>
    <col min="10444" max="10444" width="2.7109375" style="41" customWidth="1"/>
    <col min="10445" max="10445" width="9" style="41" customWidth="1"/>
    <col min="10446" max="10446" width="10.140625" style="41" customWidth="1"/>
    <col min="10447" max="10447" width="2.7109375" style="41" customWidth="1"/>
    <col min="10448" max="10448" width="13.42578125" style="41" customWidth="1"/>
    <col min="10449" max="10450" width="0" style="41" hidden="1" customWidth="1"/>
    <col min="10451" max="10452" width="13.85546875" style="41" customWidth="1"/>
    <col min="10453" max="10453" width="14.7109375" style="41" customWidth="1"/>
    <col min="10454" max="10454" width="9.140625" style="41" customWidth="1"/>
    <col min="10455" max="10455" width="10.140625" style="41" customWidth="1"/>
    <col min="10456" max="10456" width="13.42578125" style="41" customWidth="1"/>
    <col min="10457" max="10458" width="0" style="41" hidden="1" customWidth="1"/>
    <col min="10459" max="10460" width="9.140625" style="41"/>
    <col min="10461" max="10461" width="43.140625" style="41" customWidth="1"/>
    <col min="10462" max="10692" width="9.140625" style="41"/>
    <col min="10693" max="10693" width="71.5703125" style="41" customWidth="1"/>
    <col min="10694" max="10694" width="1.7109375" style="41" customWidth="1"/>
    <col min="10695" max="10695" width="14.42578125" style="41" customWidth="1"/>
    <col min="10696" max="10696" width="3.28515625" style="41" customWidth="1"/>
    <col min="10697" max="10697" width="10.140625" style="41" customWidth="1"/>
    <col min="10698" max="10698" width="3.42578125" style="41" customWidth="1"/>
    <col min="10699" max="10699" width="8.85546875" style="41" customWidth="1"/>
    <col min="10700" max="10700" width="2.7109375" style="41" customWidth="1"/>
    <col min="10701" max="10701" width="9" style="41" customWidth="1"/>
    <col min="10702" max="10702" width="10.140625" style="41" customWidth="1"/>
    <col min="10703" max="10703" width="2.7109375" style="41" customWidth="1"/>
    <col min="10704" max="10704" width="13.42578125" style="41" customWidth="1"/>
    <col min="10705" max="10706" width="0" style="41" hidden="1" customWidth="1"/>
    <col min="10707" max="10708" width="13.85546875" style="41" customWidth="1"/>
    <col min="10709" max="10709" width="14.7109375" style="41" customWidth="1"/>
    <col min="10710" max="10710" width="9.140625" style="41" customWidth="1"/>
    <col min="10711" max="10711" width="10.140625" style="41" customWidth="1"/>
    <col min="10712" max="10712" width="13.42578125" style="41" customWidth="1"/>
    <col min="10713" max="10714" width="0" style="41" hidden="1" customWidth="1"/>
    <col min="10715" max="10716" width="9.140625" style="41"/>
    <col min="10717" max="10717" width="43.140625" style="41" customWidth="1"/>
    <col min="10718" max="10948" width="9.140625" style="41"/>
    <col min="10949" max="10949" width="71.5703125" style="41" customWidth="1"/>
    <col min="10950" max="10950" width="1.7109375" style="41" customWidth="1"/>
    <col min="10951" max="10951" width="14.42578125" style="41" customWidth="1"/>
    <col min="10952" max="10952" width="3.28515625" style="41" customWidth="1"/>
    <col min="10953" max="10953" width="10.140625" style="41" customWidth="1"/>
    <col min="10954" max="10954" width="3.42578125" style="41" customWidth="1"/>
    <col min="10955" max="10955" width="8.85546875" style="41" customWidth="1"/>
    <col min="10956" max="10956" width="2.7109375" style="41" customWidth="1"/>
    <col min="10957" max="10957" width="9" style="41" customWidth="1"/>
    <col min="10958" max="10958" width="10.140625" style="41" customWidth="1"/>
    <col min="10959" max="10959" width="2.7109375" style="41" customWidth="1"/>
    <col min="10960" max="10960" width="13.42578125" style="41" customWidth="1"/>
    <col min="10961" max="10962" width="0" style="41" hidden="1" customWidth="1"/>
    <col min="10963" max="10964" width="13.85546875" style="41" customWidth="1"/>
    <col min="10965" max="10965" width="14.7109375" style="41" customWidth="1"/>
    <col min="10966" max="10966" width="9.140625" style="41" customWidth="1"/>
    <col min="10967" max="10967" width="10.140625" style="41" customWidth="1"/>
    <col min="10968" max="10968" width="13.42578125" style="41" customWidth="1"/>
    <col min="10969" max="10970" width="0" style="41" hidden="1" customWidth="1"/>
    <col min="10971" max="10972" width="9.140625" style="41"/>
    <col min="10973" max="10973" width="43.140625" style="41" customWidth="1"/>
    <col min="10974" max="11204" width="9.140625" style="41"/>
    <col min="11205" max="11205" width="71.5703125" style="41" customWidth="1"/>
    <col min="11206" max="11206" width="1.7109375" style="41" customWidth="1"/>
    <col min="11207" max="11207" width="14.42578125" style="41" customWidth="1"/>
    <col min="11208" max="11208" width="3.28515625" style="41" customWidth="1"/>
    <col min="11209" max="11209" width="10.140625" style="41" customWidth="1"/>
    <col min="11210" max="11210" width="3.42578125" style="41" customWidth="1"/>
    <col min="11211" max="11211" width="8.85546875" style="41" customWidth="1"/>
    <col min="11212" max="11212" width="2.7109375" style="41" customWidth="1"/>
    <col min="11213" max="11213" width="9" style="41" customWidth="1"/>
    <col min="11214" max="11214" width="10.140625" style="41" customWidth="1"/>
    <col min="11215" max="11215" width="2.7109375" style="41" customWidth="1"/>
    <col min="11216" max="11216" width="13.42578125" style="41" customWidth="1"/>
    <col min="11217" max="11218" width="0" style="41" hidden="1" customWidth="1"/>
    <col min="11219" max="11220" width="13.85546875" style="41" customWidth="1"/>
    <col min="11221" max="11221" width="14.7109375" style="41" customWidth="1"/>
    <col min="11222" max="11222" width="9.140625" style="41" customWidth="1"/>
    <col min="11223" max="11223" width="10.140625" style="41" customWidth="1"/>
    <col min="11224" max="11224" width="13.42578125" style="41" customWidth="1"/>
    <col min="11225" max="11226" width="0" style="41" hidden="1" customWidth="1"/>
    <col min="11227" max="11228" width="9.140625" style="41"/>
    <col min="11229" max="11229" width="43.140625" style="41" customWidth="1"/>
    <col min="11230" max="11460" width="9.140625" style="41"/>
    <col min="11461" max="11461" width="71.5703125" style="41" customWidth="1"/>
    <col min="11462" max="11462" width="1.7109375" style="41" customWidth="1"/>
    <col min="11463" max="11463" width="14.42578125" style="41" customWidth="1"/>
    <col min="11464" max="11464" width="3.28515625" style="41" customWidth="1"/>
    <col min="11465" max="11465" width="10.140625" style="41" customWidth="1"/>
    <col min="11466" max="11466" width="3.42578125" style="41" customWidth="1"/>
    <col min="11467" max="11467" width="8.85546875" style="41" customWidth="1"/>
    <col min="11468" max="11468" width="2.7109375" style="41" customWidth="1"/>
    <col min="11469" max="11469" width="9" style="41" customWidth="1"/>
    <col min="11470" max="11470" width="10.140625" style="41" customWidth="1"/>
    <col min="11471" max="11471" width="2.7109375" style="41" customWidth="1"/>
    <col min="11472" max="11472" width="13.42578125" style="41" customWidth="1"/>
    <col min="11473" max="11474" width="0" style="41" hidden="1" customWidth="1"/>
    <col min="11475" max="11476" width="13.85546875" style="41" customWidth="1"/>
    <col min="11477" max="11477" width="14.7109375" style="41" customWidth="1"/>
    <col min="11478" max="11478" width="9.140625" style="41" customWidth="1"/>
    <col min="11479" max="11479" width="10.140625" style="41" customWidth="1"/>
    <col min="11480" max="11480" width="13.42578125" style="41" customWidth="1"/>
    <col min="11481" max="11482" width="0" style="41" hidden="1" customWidth="1"/>
    <col min="11483" max="11484" width="9.140625" style="41"/>
    <col min="11485" max="11485" width="43.140625" style="41" customWidth="1"/>
    <col min="11486" max="11716" width="9.140625" style="41"/>
    <col min="11717" max="11717" width="71.5703125" style="41" customWidth="1"/>
    <col min="11718" max="11718" width="1.7109375" style="41" customWidth="1"/>
    <col min="11719" max="11719" width="14.42578125" style="41" customWidth="1"/>
    <col min="11720" max="11720" width="3.28515625" style="41" customWidth="1"/>
    <col min="11721" max="11721" width="10.140625" style="41" customWidth="1"/>
    <col min="11722" max="11722" width="3.42578125" style="41" customWidth="1"/>
    <col min="11723" max="11723" width="8.85546875" style="41" customWidth="1"/>
    <col min="11724" max="11724" width="2.7109375" style="41" customWidth="1"/>
    <col min="11725" max="11725" width="9" style="41" customWidth="1"/>
    <col min="11726" max="11726" width="10.140625" style="41" customWidth="1"/>
    <col min="11727" max="11727" width="2.7109375" style="41" customWidth="1"/>
    <col min="11728" max="11728" width="13.42578125" style="41" customWidth="1"/>
    <col min="11729" max="11730" width="0" style="41" hidden="1" customWidth="1"/>
    <col min="11731" max="11732" width="13.85546875" style="41" customWidth="1"/>
    <col min="11733" max="11733" width="14.7109375" style="41" customWidth="1"/>
    <col min="11734" max="11734" width="9.140625" style="41" customWidth="1"/>
    <col min="11735" max="11735" width="10.140625" style="41" customWidth="1"/>
    <col min="11736" max="11736" width="13.42578125" style="41" customWidth="1"/>
    <col min="11737" max="11738" width="0" style="41" hidden="1" customWidth="1"/>
    <col min="11739" max="11740" width="9.140625" style="41"/>
    <col min="11741" max="11741" width="43.140625" style="41" customWidth="1"/>
    <col min="11742" max="11972" width="9.140625" style="41"/>
    <col min="11973" max="11973" width="71.5703125" style="41" customWidth="1"/>
    <col min="11974" max="11974" width="1.7109375" style="41" customWidth="1"/>
    <col min="11975" max="11975" width="14.42578125" style="41" customWidth="1"/>
    <col min="11976" max="11976" width="3.28515625" style="41" customWidth="1"/>
    <col min="11977" max="11977" width="10.140625" style="41" customWidth="1"/>
    <col min="11978" max="11978" width="3.42578125" style="41" customWidth="1"/>
    <col min="11979" max="11979" width="8.85546875" style="41" customWidth="1"/>
    <col min="11980" max="11980" width="2.7109375" style="41" customWidth="1"/>
    <col min="11981" max="11981" width="9" style="41" customWidth="1"/>
    <col min="11982" max="11982" width="10.140625" style="41" customWidth="1"/>
    <col min="11983" max="11983" width="2.7109375" style="41" customWidth="1"/>
    <col min="11984" max="11984" width="13.42578125" style="41" customWidth="1"/>
    <col min="11985" max="11986" width="0" style="41" hidden="1" customWidth="1"/>
    <col min="11987" max="11988" width="13.85546875" style="41" customWidth="1"/>
    <col min="11989" max="11989" width="14.7109375" style="41" customWidth="1"/>
    <col min="11990" max="11990" width="9.140625" style="41" customWidth="1"/>
    <col min="11991" max="11991" width="10.140625" style="41" customWidth="1"/>
    <col min="11992" max="11992" width="13.42578125" style="41" customWidth="1"/>
    <col min="11993" max="11994" width="0" style="41" hidden="1" customWidth="1"/>
    <col min="11995" max="11996" width="9.140625" style="41"/>
    <col min="11997" max="11997" width="43.140625" style="41" customWidth="1"/>
    <col min="11998" max="12228" width="9.140625" style="41"/>
    <col min="12229" max="12229" width="71.5703125" style="41" customWidth="1"/>
    <col min="12230" max="12230" width="1.7109375" style="41" customWidth="1"/>
    <col min="12231" max="12231" width="14.42578125" style="41" customWidth="1"/>
    <col min="12232" max="12232" width="3.28515625" style="41" customWidth="1"/>
    <col min="12233" max="12233" width="10.140625" style="41" customWidth="1"/>
    <col min="12234" max="12234" width="3.42578125" style="41" customWidth="1"/>
    <col min="12235" max="12235" width="8.85546875" style="41" customWidth="1"/>
    <col min="12236" max="12236" width="2.7109375" style="41" customWidth="1"/>
    <col min="12237" max="12237" width="9" style="41" customWidth="1"/>
    <col min="12238" max="12238" width="10.140625" style="41" customWidth="1"/>
    <col min="12239" max="12239" width="2.7109375" style="41" customWidth="1"/>
    <col min="12240" max="12240" width="13.42578125" style="41" customWidth="1"/>
    <col min="12241" max="12242" width="0" style="41" hidden="1" customWidth="1"/>
    <col min="12243" max="12244" width="13.85546875" style="41" customWidth="1"/>
    <col min="12245" max="12245" width="14.7109375" style="41" customWidth="1"/>
    <col min="12246" max="12246" width="9.140625" style="41" customWidth="1"/>
    <col min="12247" max="12247" width="10.140625" style="41" customWidth="1"/>
    <col min="12248" max="12248" width="13.42578125" style="41" customWidth="1"/>
    <col min="12249" max="12250" width="0" style="41" hidden="1" customWidth="1"/>
    <col min="12251" max="12252" width="9.140625" style="41"/>
    <col min="12253" max="12253" width="43.140625" style="41" customWidth="1"/>
    <col min="12254" max="12484" width="9.140625" style="41"/>
    <col min="12485" max="12485" width="71.5703125" style="41" customWidth="1"/>
    <col min="12486" max="12486" width="1.7109375" style="41" customWidth="1"/>
    <col min="12487" max="12487" width="14.42578125" style="41" customWidth="1"/>
    <col min="12488" max="12488" width="3.28515625" style="41" customWidth="1"/>
    <col min="12489" max="12489" width="10.140625" style="41" customWidth="1"/>
    <col min="12490" max="12490" width="3.42578125" style="41" customWidth="1"/>
    <col min="12491" max="12491" width="8.85546875" style="41" customWidth="1"/>
    <col min="12492" max="12492" width="2.7109375" style="41" customWidth="1"/>
    <col min="12493" max="12493" width="9" style="41" customWidth="1"/>
    <col min="12494" max="12494" width="10.140625" style="41" customWidth="1"/>
    <col min="12495" max="12495" width="2.7109375" style="41" customWidth="1"/>
    <col min="12496" max="12496" width="13.42578125" style="41" customWidth="1"/>
    <col min="12497" max="12498" width="0" style="41" hidden="1" customWidth="1"/>
    <col min="12499" max="12500" width="13.85546875" style="41" customWidth="1"/>
    <col min="12501" max="12501" width="14.7109375" style="41" customWidth="1"/>
    <col min="12502" max="12502" width="9.140625" style="41" customWidth="1"/>
    <col min="12503" max="12503" width="10.140625" style="41" customWidth="1"/>
    <col min="12504" max="12504" width="13.42578125" style="41" customWidth="1"/>
    <col min="12505" max="12506" width="0" style="41" hidden="1" customWidth="1"/>
    <col min="12507" max="12508" width="9.140625" style="41"/>
    <col min="12509" max="12509" width="43.140625" style="41" customWidth="1"/>
    <col min="12510" max="12740" width="9.140625" style="41"/>
    <col min="12741" max="12741" width="71.5703125" style="41" customWidth="1"/>
    <col min="12742" max="12742" width="1.7109375" style="41" customWidth="1"/>
    <col min="12743" max="12743" width="14.42578125" style="41" customWidth="1"/>
    <col min="12744" max="12744" width="3.28515625" style="41" customWidth="1"/>
    <col min="12745" max="12745" width="10.140625" style="41" customWidth="1"/>
    <col min="12746" max="12746" width="3.42578125" style="41" customWidth="1"/>
    <col min="12747" max="12747" width="8.85546875" style="41" customWidth="1"/>
    <col min="12748" max="12748" width="2.7109375" style="41" customWidth="1"/>
    <col min="12749" max="12749" width="9" style="41" customWidth="1"/>
    <col min="12750" max="12750" width="10.140625" style="41" customWidth="1"/>
    <col min="12751" max="12751" width="2.7109375" style="41" customWidth="1"/>
    <col min="12752" max="12752" width="13.42578125" style="41" customWidth="1"/>
    <col min="12753" max="12754" width="0" style="41" hidden="1" customWidth="1"/>
    <col min="12755" max="12756" width="13.85546875" style="41" customWidth="1"/>
    <col min="12757" max="12757" width="14.7109375" style="41" customWidth="1"/>
    <col min="12758" max="12758" width="9.140625" style="41" customWidth="1"/>
    <col min="12759" max="12759" width="10.140625" style="41" customWidth="1"/>
    <col min="12760" max="12760" width="13.42578125" style="41" customWidth="1"/>
    <col min="12761" max="12762" width="0" style="41" hidden="1" customWidth="1"/>
    <col min="12763" max="12764" width="9.140625" style="41"/>
    <col min="12765" max="12765" width="43.140625" style="41" customWidth="1"/>
    <col min="12766" max="12996" width="9.140625" style="41"/>
    <col min="12997" max="12997" width="71.5703125" style="41" customWidth="1"/>
    <col min="12998" max="12998" width="1.7109375" style="41" customWidth="1"/>
    <col min="12999" max="12999" width="14.42578125" style="41" customWidth="1"/>
    <col min="13000" max="13000" width="3.28515625" style="41" customWidth="1"/>
    <col min="13001" max="13001" width="10.140625" style="41" customWidth="1"/>
    <col min="13002" max="13002" width="3.42578125" style="41" customWidth="1"/>
    <col min="13003" max="13003" width="8.85546875" style="41" customWidth="1"/>
    <col min="13004" max="13004" width="2.7109375" style="41" customWidth="1"/>
    <col min="13005" max="13005" width="9" style="41" customWidth="1"/>
    <col min="13006" max="13006" width="10.140625" style="41" customWidth="1"/>
    <col min="13007" max="13007" width="2.7109375" style="41" customWidth="1"/>
    <col min="13008" max="13008" width="13.42578125" style="41" customWidth="1"/>
    <col min="13009" max="13010" width="0" style="41" hidden="1" customWidth="1"/>
    <col min="13011" max="13012" width="13.85546875" style="41" customWidth="1"/>
    <col min="13013" max="13013" width="14.7109375" style="41" customWidth="1"/>
    <col min="13014" max="13014" width="9.140625" style="41" customWidth="1"/>
    <col min="13015" max="13015" width="10.140625" style="41" customWidth="1"/>
    <col min="13016" max="13016" width="13.42578125" style="41" customWidth="1"/>
    <col min="13017" max="13018" width="0" style="41" hidden="1" customWidth="1"/>
    <col min="13019" max="13020" width="9.140625" style="41"/>
    <col min="13021" max="13021" width="43.140625" style="41" customWidth="1"/>
    <col min="13022" max="13252" width="9.140625" style="41"/>
    <col min="13253" max="13253" width="71.5703125" style="41" customWidth="1"/>
    <col min="13254" max="13254" width="1.7109375" style="41" customWidth="1"/>
    <col min="13255" max="13255" width="14.42578125" style="41" customWidth="1"/>
    <col min="13256" max="13256" width="3.28515625" style="41" customWidth="1"/>
    <col min="13257" max="13257" width="10.140625" style="41" customWidth="1"/>
    <col min="13258" max="13258" width="3.42578125" style="41" customWidth="1"/>
    <col min="13259" max="13259" width="8.85546875" style="41" customWidth="1"/>
    <col min="13260" max="13260" width="2.7109375" style="41" customWidth="1"/>
    <col min="13261" max="13261" width="9" style="41" customWidth="1"/>
    <col min="13262" max="13262" width="10.140625" style="41" customWidth="1"/>
    <col min="13263" max="13263" width="2.7109375" style="41" customWidth="1"/>
    <col min="13264" max="13264" width="13.42578125" style="41" customWidth="1"/>
    <col min="13265" max="13266" width="0" style="41" hidden="1" customWidth="1"/>
    <col min="13267" max="13268" width="13.85546875" style="41" customWidth="1"/>
    <col min="13269" max="13269" width="14.7109375" style="41" customWidth="1"/>
    <col min="13270" max="13270" width="9.140625" style="41" customWidth="1"/>
    <col min="13271" max="13271" width="10.140625" style="41" customWidth="1"/>
    <col min="13272" max="13272" width="13.42578125" style="41" customWidth="1"/>
    <col min="13273" max="13274" width="0" style="41" hidden="1" customWidth="1"/>
    <col min="13275" max="13276" width="9.140625" style="41"/>
    <col min="13277" max="13277" width="43.140625" style="41" customWidth="1"/>
    <col min="13278" max="13508" width="9.140625" style="41"/>
    <col min="13509" max="13509" width="71.5703125" style="41" customWidth="1"/>
    <col min="13510" max="13510" width="1.7109375" style="41" customWidth="1"/>
    <col min="13511" max="13511" width="14.42578125" style="41" customWidth="1"/>
    <col min="13512" max="13512" width="3.28515625" style="41" customWidth="1"/>
    <col min="13513" max="13513" width="10.140625" style="41" customWidth="1"/>
    <col min="13514" max="13514" width="3.42578125" style="41" customWidth="1"/>
    <col min="13515" max="13515" width="8.85546875" style="41" customWidth="1"/>
    <col min="13516" max="13516" width="2.7109375" style="41" customWidth="1"/>
    <col min="13517" max="13517" width="9" style="41" customWidth="1"/>
    <col min="13518" max="13518" width="10.140625" style="41" customWidth="1"/>
    <col min="13519" max="13519" width="2.7109375" style="41" customWidth="1"/>
    <col min="13520" max="13520" width="13.42578125" style="41" customWidth="1"/>
    <col min="13521" max="13522" width="0" style="41" hidden="1" customWidth="1"/>
    <col min="13523" max="13524" width="13.85546875" style="41" customWidth="1"/>
    <col min="13525" max="13525" width="14.7109375" style="41" customWidth="1"/>
    <col min="13526" max="13526" width="9.140625" style="41" customWidth="1"/>
    <col min="13527" max="13527" width="10.140625" style="41" customWidth="1"/>
    <col min="13528" max="13528" width="13.42578125" style="41" customWidth="1"/>
    <col min="13529" max="13530" width="0" style="41" hidden="1" customWidth="1"/>
    <col min="13531" max="13532" width="9.140625" style="41"/>
    <col min="13533" max="13533" width="43.140625" style="41" customWidth="1"/>
    <col min="13534" max="13764" width="9.140625" style="41"/>
    <col min="13765" max="13765" width="71.5703125" style="41" customWidth="1"/>
    <col min="13766" max="13766" width="1.7109375" style="41" customWidth="1"/>
    <col min="13767" max="13767" width="14.42578125" style="41" customWidth="1"/>
    <col min="13768" max="13768" width="3.28515625" style="41" customWidth="1"/>
    <col min="13769" max="13769" width="10.140625" style="41" customWidth="1"/>
    <col min="13770" max="13770" width="3.42578125" style="41" customWidth="1"/>
    <col min="13771" max="13771" width="8.85546875" style="41" customWidth="1"/>
    <col min="13772" max="13772" width="2.7109375" style="41" customWidth="1"/>
    <col min="13773" max="13773" width="9" style="41" customWidth="1"/>
    <col min="13774" max="13774" width="10.140625" style="41" customWidth="1"/>
    <col min="13775" max="13775" width="2.7109375" style="41" customWidth="1"/>
    <col min="13776" max="13776" width="13.42578125" style="41" customWidth="1"/>
    <col min="13777" max="13778" width="0" style="41" hidden="1" customWidth="1"/>
    <col min="13779" max="13780" width="13.85546875" style="41" customWidth="1"/>
    <col min="13781" max="13781" width="14.7109375" style="41" customWidth="1"/>
    <col min="13782" max="13782" width="9.140625" style="41" customWidth="1"/>
    <col min="13783" max="13783" width="10.140625" style="41" customWidth="1"/>
    <col min="13784" max="13784" width="13.42578125" style="41" customWidth="1"/>
    <col min="13785" max="13786" width="0" style="41" hidden="1" customWidth="1"/>
    <col min="13787" max="13788" width="9.140625" style="41"/>
    <col min="13789" max="13789" width="43.140625" style="41" customWidth="1"/>
    <col min="13790" max="14020" width="9.140625" style="41"/>
    <col min="14021" max="14021" width="71.5703125" style="41" customWidth="1"/>
    <col min="14022" max="14022" width="1.7109375" style="41" customWidth="1"/>
    <col min="14023" max="14023" width="14.42578125" style="41" customWidth="1"/>
    <col min="14024" max="14024" width="3.28515625" style="41" customWidth="1"/>
    <col min="14025" max="14025" width="10.140625" style="41" customWidth="1"/>
    <col min="14026" max="14026" width="3.42578125" style="41" customWidth="1"/>
    <col min="14027" max="14027" width="8.85546875" style="41" customWidth="1"/>
    <col min="14028" max="14028" width="2.7109375" style="41" customWidth="1"/>
    <col min="14029" max="14029" width="9" style="41" customWidth="1"/>
    <col min="14030" max="14030" width="10.140625" style="41" customWidth="1"/>
    <col min="14031" max="14031" width="2.7109375" style="41" customWidth="1"/>
    <col min="14032" max="14032" width="13.42578125" style="41" customWidth="1"/>
    <col min="14033" max="14034" width="0" style="41" hidden="1" customWidth="1"/>
    <col min="14035" max="14036" width="13.85546875" style="41" customWidth="1"/>
    <col min="14037" max="14037" width="14.7109375" style="41" customWidth="1"/>
    <col min="14038" max="14038" width="9.140625" style="41" customWidth="1"/>
    <col min="14039" max="14039" width="10.140625" style="41" customWidth="1"/>
    <col min="14040" max="14040" width="13.42578125" style="41" customWidth="1"/>
    <col min="14041" max="14042" width="0" style="41" hidden="1" customWidth="1"/>
    <col min="14043" max="14044" width="9.140625" style="41"/>
    <col min="14045" max="14045" width="43.140625" style="41" customWidth="1"/>
    <col min="14046" max="14276" width="9.140625" style="41"/>
    <col min="14277" max="14277" width="71.5703125" style="41" customWidth="1"/>
    <col min="14278" max="14278" width="1.7109375" style="41" customWidth="1"/>
    <col min="14279" max="14279" width="14.42578125" style="41" customWidth="1"/>
    <col min="14280" max="14280" width="3.28515625" style="41" customWidth="1"/>
    <col min="14281" max="14281" width="10.140625" style="41" customWidth="1"/>
    <col min="14282" max="14282" width="3.42578125" style="41" customWidth="1"/>
    <col min="14283" max="14283" width="8.85546875" style="41" customWidth="1"/>
    <col min="14284" max="14284" width="2.7109375" style="41" customWidth="1"/>
    <col min="14285" max="14285" width="9" style="41" customWidth="1"/>
    <col min="14286" max="14286" width="10.140625" style="41" customWidth="1"/>
    <col min="14287" max="14287" width="2.7109375" style="41" customWidth="1"/>
    <col min="14288" max="14288" width="13.42578125" style="41" customWidth="1"/>
    <col min="14289" max="14290" width="0" style="41" hidden="1" customWidth="1"/>
    <col min="14291" max="14292" width="13.85546875" style="41" customWidth="1"/>
    <col min="14293" max="14293" width="14.7109375" style="41" customWidth="1"/>
    <col min="14294" max="14294" width="9.140625" style="41" customWidth="1"/>
    <col min="14295" max="14295" width="10.140625" style="41" customWidth="1"/>
    <col min="14296" max="14296" width="13.42578125" style="41" customWidth="1"/>
    <col min="14297" max="14298" width="0" style="41" hidden="1" customWidth="1"/>
    <col min="14299" max="14300" width="9.140625" style="41"/>
    <col min="14301" max="14301" width="43.140625" style="41" customWidth="1"/>
    <col min="14302" max="14532" width="9.140625" style="41"/>
    <col min="14533" max="14533" width="71.5703125" style="41" customWidth="1"/>
    <col min="14534" max="14534" width="1.7109375" style="41" customWidth="1"/>
    <col min="14535" max="14535" width="14.42578125" style="41" customWidth="1"/>
    <col min="14536" max="14536" width="3.28515625" style="41" customWidth="1"/>
    <col min="14537" max="14537" width="10.140625" style="41" customWidth="1"/>
    <col min="14538" max="14538" width="3.42578125" style="41" customWidth="1"/>
    <col min="14539" max="14539" width="8.85546875" style="41" customWidth="1"/>
    <col min="14540" max="14540" width="2.7109375" style="41" customWidth="1"/>
    <col min="14541" max="14541" width="9" style="41" customWidth="1"/>
    <col min="14542" max="14542" width="10.140625" style="41" customWidth="1"/>
    <col min="14543" max="14543" width="2.7109375" style="41" customWidth="1"/>
    <col min="14544" max="14544" width="13.42578125" style="41" customWidth="1"/>
    <col min="14545" max="14546" width="0" style="41" hidden="1" customWidth="1"/>
    <col min="14547" max="14548" width="13.85546875" style="41" customWidth="1"/>
    <col min="14549" max="14549" width="14.7109375" style="41" customWidth="1"/>
    <col min="14550" max="14550" width="9.140625" style="41" customWidth="1"/>
    <col min="14551" max="14551" width="10.140625" style="41" customWidth="1"/>
    <col min="14552" max="14552" width="13.42578125" style="41" customWidth="1"/>
    <col min="14553" max="14554" width="0" style="41" hidden="1" customWidth="1"/>
    <col min="14555" max="14556" width="9.140625" style="41"/>
    <col min="14557" max="14557" width="43.140625" style="41" customWidth="1"/>
    <col min="14558" max="14788" width="9.140625" style="41"/>
    <col min="14789" max="14789" width="71.5703125" style="41" customWidth="1"/>
    <col min="14790" max="14790" width="1.7109375" style="41" customWidth="1"/>
    <col min="14791" max="14791" width="14.42578125" style="41" customWidth="1"/>
    <col min="14792" max="14792" width="3.28515625" style="41" customWidth="1"/>
    <col min="14793" max="14793" width="10.140625" style="41" customWidth="1"/>
    <col min="14794" max="14794" width="3.42578125" style="41" customWidth="1"/>
    <col min="14795" max="14795" width="8.85546875" style="41" customWidth="1"/>
    <col min="14796" max="14796" width="2.7109375" style="41" customWidth="1"/>
    <col min="14797" max="14797" width="9" style="41" customWidth="1"/>
    <col min="14798" max="14798" width="10.140625" style="41" customWidth="1"/>
    <col min="14799" max="14799" width="2.7109375" style="41" customWidth="1"/>
    <col min="14800" max="14800" width="13.42578125" style="41" customWidth="1"/>
    <col min="14801" max="14802" width="0" style="41" hidden="1" customWidth="1"/>
    <col min="14803" max="14804" width="13.85546875" style="41" customWidth="1"/>
    <col min="14805" max="14805" width="14.7109375" style="41" customWidth="1"/>
    <col min="14806" max="14806" width="9.140625" style="41" customWidth="1"/>
    <col min="14807" max="14807" width="10.140625" style="41" customWidth="1"/>
    <col min="14808" max="14808" width="13.42578125" style="41" customWidth="1"/>
    <col min="14809" max="14810" width="0" style="41" hidden="1" customWidth="1"/>
    <col min="14811" max="14812" width="9.140625" style="41"/>
    <col min="14813" max="14813" width="43.140625" style="41" customWidth="1"/>
    <col min="14814" max="15044" width="9.140625" style="41"/>
    <col min="15045" max="15045" width="71.5703125" style="41" customWidth="1"/>
    <col min="15046" max="15046" width="1.7109375" style="41" customWidth="1"/>
    <col min="15047" max="15047" width="14.42578125" style="41" customWidth="1"/>
    <col min="15048" max="15048" width="3.28515625" style="41" customWidth="1"/>
    <col min="15049" max="15049" width="10.140625" style="41" customWidth="1"/>
    <col min="15050" max="15050" width="3.42578125" style="41" customWidth="1"/>
    <col min="15051" max="15051" width="8.85546875" style="41" customWidth="1"/>
    <col min="15052" max="15052" width="2.7109375" style="41" customWidth="1"/>
    <col min="15053" max="15053" width="9" style="41" customWidth="1"/>
    <col min="15054" max="15054" width="10.140625" style="41" customWidth="1"/>
    <col min="15055" max="15055" width="2.7109375" style="41" customWidth="1"/>
    <col min="15056" max="15056" width="13.42578125" style="41" customWidth="1"/>
    <col min="15057" max="15058" width="0" style="41" hidden="1" customWidth="1"/>
    <col min="15059" max="15060" width="13.85546875" style="41" customWidth="1"/>
    <col min="15061" max="15061" width="14.7109375" style="41" customWidth="1"/>
    <col min="15062" max="15062" width="9.140625" style="41" customWidth="1"/>
    <col min="15063" max="15063" width="10.140625" style="41" customWidth="1"/>
    <col min="15064" max="15064" width="13.42578125" style="41" customWidth="1"/>
    <col min="15065" max="15066" width="0" style="41" hidden="1" customWidth="1"/>
    <col min="15067" max="15068" width="9.140625" style="41"/>
    <col min="15069" max="15069" width="43.140625" style="41" customWidth="1"/>
    <col min="15070" max="15300" width="9.140625" style="41"/>
    <col min="15301" max="15301" width="71.5703125" style="41" customWidth="1"/>
    <col min="15302" max="15302" width="1.7109375" style="41" customWidth="1"/>
    <col min="15303" max="15303" width="14.42578125" style="41" customWidth="1"/>
    <col min="15304" max="15304" width="3.28515625" style="41" customWidth="1"/>
    <col min="15305" max="15305" width="10.140625" style="41" customWidth="1"/>
    <col min="15306" max="15306" width="3.42578125" style="41" customWidth="1"/>
    <col min="15307" max="15307" width="8.85546875" style="41" customWidth="1"/>
    <col min="15308" max="15308" width="2.7109375" style="41" customWidth="1"/>
    <col min="15309" max="15309" width="9" style="41" customWidth="1"/>
    <col min="15310" max="15310" width="10.140625" style="41" customWidth="1"/>
    <col min="15311" max="15311" width="2.7109375" style="41" customWidth="1"/>
    <col min="15312" max="15312" width="13.42578125" style="41" customWidth="1"/>
    <col min="15313" max="15314" width="0" style="41" hidden="1" customWidth="1"/>
    <col min="15315" max="15316" width="13.85546875" style="41" customWidth="1"/>
    <col min="15317" max="15317" width="14.7109375" style="41" customWidth="1"/>
    <col min="15318" max="15318" width="9.140625" style="41" customWidth="1"/>
    <col min="15319" max="15319" width="10.140625" style="41" customWidth="1"/>
    <col min="15320" max="15320" width="13.42578125" style="41" customWidth="1"/>
    <col min="15321" max="15322" width="0" style="41" hidden="1" customWidth="1"/>
    <col min="15323" max="15324" width="9.140625" style="41"/>
    <col min="15325" max="15325" width="43.140625" style="41" customWidth="1"/>
    <col min="15326" max="15556" width="9.140625" style="41"/>
    <col min="15557" max="15557" width="71.5703125" style="41" customWidth="1"/>
    <col min="15558" max="15558" width="1.7109375" style="41" customWidth="1"/>
    <col min="15559" max="15559" width="14.42578125" style="41" customWidth="1"/>
    <col min="15560" max="15560" width="3.28515625" style="41" customWidth="1"/>
    <col min="15561" max="15561" width="10.140625" style="41" customWidth="1"/>
    <col min="15562" max="15562" width="3.42578125" style="41" customWidth="1"/>
    <col min="15563" max="15563" width="8.85546875" style="41" customWidth="1"/>
    <col min="15564" max="15564" width="2.7109375" style="41" customWidth="1"/>
    <col min="15565" max="15565" width="9" style="41" customWidth="1"/>
    <col min="15566" max="15566" width="10.140625" style="41" customWidth="1"/>
    <col min="15567" max="15567" width="2.7109375" style="41" customWidth="1"/>
    <col min="15568" max="15568" width="13.42578125" style="41" customWidth="1"/>
    <col min="15569" max="15570" width="0" style="41" hidden="1" customWidth="1"/>
    <col min="15571" max="15572" width="13.85546875" style="41" customWidth="1"/>
    <col min="15573" max="15573" width="14.7109375" style="41" customWidth="1"/>
    <col min="15574" max="15574" width="9.140625" style="41" customWidth="1"/>
    <col min="15575" max="15575" width="10.140625" style="41" customWidth="1"/>
    <col min="15576" max="15576" width="13.42578125" style="41" customWidth="1"/>
    <col min="15577" max="15578" width="0" style="41" hidden="1" customWidth="1"/>
    <col min="15579" max="15580" width="9.140625" style="41"/>
    <col min="15581" max="15581" width="43.140625" style="41" customWidth="1"/>
    <col min="15582" max="15812" width="9.140625" style="41"/>
    <col min="15813" max="15813" width="71.5703125" style="41" customWidth="1"/>
    <col min="15814" max="15814" width="1.7109375" style="41" customWidth="1"/>
    <col min="15815" max="15815" width="14.42578125" style="41" customWidth="1"/>
    <col min="15816" max="15816" width="3.28515625" style="41" customWidth="1"/>
    <col min="15817" max="15817" width="10.140625" style="41" customWidth="1"/>
    <col min="15818" max="15818" width="3.42578125" style="41" customWidth="1"/>
    <col min="15819" max="15819" width="8.85546875" style="41" customWidth="1"/>
    <col min="15820" max="15820" width="2.7109375" style="41" customWidth="1"/>
    <col min="15821" max="15821" width="9" style="41" customWidth="1"/>
    <col min="15822" max="15822" width="10.140625" style="41" customWidth="1"/>
    <col min="15823" max="15823" width="2.7109375" style="41" customWidth="1"/>
    <col min="15824" max="15824" width="13.42578125" style="41" customWidth="1"/>
    <col min="15825" max="15826" width="0" style="41" hidden="1" customWidth="1"/>
    <col min="15827" max="15828" width="13.85546875" style="41" customWidth="1"/>
    <col min="15829" max="15829" width="14.7109375" style="41" customWidth="1"/>
    <col min="15830" max="15830" width="9.140625" style="41" customWidth="1"/>
    <col min="15831" max="15831" width="10.140625" style="41" customWidth="1"/>
    <col min="15832" max="15832" width="13.42578125" style="41" customWidth="1"/>
    <col min="15833" max="15834" width="0" style="41" hidden="1" customWidth="1"/>
    <col min="15835" max="15836" width="9.140625" style="41"/>
    <col min="15837" max="15837" width="43.140625" style="41" customWidth="1"/>
    <col min="15838" max="16068" width="9.140625" style="41"/>
    <col min="16069" max="16069" width="71.5703125" style="41" customWidth="1"/>
    <col min="16070" max="16070" width="1.7109375" style="41" customWidth="1"/>
    <col min="16071" max="16071" width="14.42578125" style="41" customWidth="1"/>
    <col min="16072" max="16072" width="3.28515625" style="41" customWidth="1"/>
    <col min="16073" max="16073" width="10.140625" style="41" customWidth="1"/>
    <col min="16074" max="16074" width="3.42578125" style="41" customWidth="1"/>
    <col min="16075" max="16075" width="8.85546875" style="41" customWidth="1"/>
    <col min="16076" max="16076" width="2.7109375" style="41" customWidth="1"/>
    <col min="16077" max="16077" width="9" style="41" customWidth="1"/>
    <col min="16078" max="16078" width="10.140625" style="41" customWidth="1"/>
    <col min="16079" max="16079" width="2.7109375" style="41" customWidth="1"/>
    <col min="16080" max="16080" width="13.42578125" style="41" customWidth="1"/>
    <col min="16081" max="16082" width="0" style="41" hidden="1" customWidth="1"/>
    <col min="16083" max="16084" width="13.85546875" style="41" customWidth="1"/>
    <col min="16085" max="16085" width="14.7109375" style="41" customWidth="1"/>
    <col min="16086" max="16086" width="9.140625" style="41" customWidth="1"/>
    <col min="16087" max="16087" width="10.140625" style="41" customWidth="1"/>
    <col min="16088" max="16088" width="13.42578125" style="41" customWidth="1"/>
    <col min="16089" max="16090" width="0" style="41" hidden="1" customWidth="1"/>
    <col min="16091" max="16092" width="9.140625" style="41"/>
    <col min="16093" max="16093" width="43.140625" style="41" customWidth="1"/>
    <col min="16094" max="16384" width="9.140625" style="41"/>
  </cols>
  <sheetData>
    <row r="1" spans="1:8" s="38" customFormat="1" x14ac:dyDescent="0.2">
      <c r="A1" s="219" t="s">
        <v>37</v>
      </c>
      <c r="B1" s="20"/>
      <c r="C1" s="221"/>
      <c r="D1" s="19"/>
      <c r="F1" s="22"/>
      <c r="G1" s="8"/>
    </row>
    <row r="2" spans="1:8" s="38" customFormat="1" x14ac:dyDescent="0.2">
      <c r="A2" s="20"/>
      <c r="B2" s="20"/>
      <c r="C2" s="221"/>
      <c r="D2" s="19"/>
      <c r="F2" s="22"/>
      <c r="G2" s="8"/>
    </row>
    <row r="3" spans="1:8" s="38" customFormat="1" x14ac:dyDescent="0.2">
      <c r="A3" s="219" t="s">
        <v>48</v>
      </c>
      <c r="B3" s="31"/>
      <c r="C3" s="221"/>
      <c r="D3" s="61"/>
      <c r="F3" s="22"/>
      <c r="G3" s="8"/>
    </row>
    <row r="4" spans="1:8" s="38" customFormat="1" x14ac:dyDescent="0.2">
      <c r="A4" s="19" t="s">
        <v>2049</v>
      </c>
      <c r="B4" s="19"/>
      <c r="C4" s="222"/>
      <c r="D4" s="19"/>
      <c r="F4" s="22"/>
      <c r="G4" s="8"/>
    </row>
    <row r="5" spans="1:8" s="39" customFormat="1" x14ac:dyDescent="0.2">
      <c r="A5" s="220" t="s">
        <v>38</v>
      </c>
      <c r="B5" s="211"/>
      <c r="C5" s="223"/>
      <c r="D5" s="210"/>
      <c r="E5" s="8"/>
      <c r="F5" s="8"/>
      <c r="G5" s="8"/>
    </row>
    <row r="6" spans="1:8" s="40" customFormat="1" x14ac:dyDescent="0.2">
      <c r="A6" s="8"/>
      <c r="B6" s="13"/>
      <c r="C6" s="177"/>
      <c r="D6" s="13"/>
      <c r="E6" s="69"/>
      <c r="F6" s="69"/>
      <c r="G6" s="13"/>
      <c r="H6" s="62"/>
    </row>
    <row r="7" spans="1:8" x14ac:dyDescent="0.2">
      <c r="A7" s="22"/>
      <c r="B7" s="12"/>
      <c r="C7" s="68"/>
      <c r="D7" s="306" t="s">
        <v>0</v>
      </c>
      <c r="E7" s="306"/>
      <c r="F7" s="306"/>
      <c r="G7" s="306" t="s">
        <v>1</v>
      </c>
      <c r="H7" s="306"/>
    </row>
    <row r="8" spans="1:8" ht="13.5" thickBot="1" x14ac:dyDescent="0.25">
      <c r="A8" s="22"/>
      <c r="B8" s="12"/>
      <c r="C8" s="216" t="s">
        <v>2036</v>
      </c>
      <c r="D8" s="213">
        <v>43830</v>
      </c>
      <c r="E8" s="214">
        <v>43465</v>
      </c>
      <c r="F8" s="215"/>
      <c r="G8" s="213">
        <v>43830</v>
      </c>
      <c r="H8" s="214">
        <v>43465</v>
      </c>
    </row>
    <row r="9" spans="1:8" ht="13.5" thickTop="1" x14ac:dyDescent="0.2">
      <c r="A9" s="22"/>
      <c r="B9" s="12"/>
      <c r="C9" s="68"/>
      <c r="D9" s="13"/>
      <c r="E9" s="12"/>
      <c r="H9" s="12"/>
    </row>
    <row r="10" spans="1:8" x14ac:dyDescent="0.2">
      <c r="A10" s="19" t="s">
        <v>2050</v>
      </c>
      <c r="B10" s="42"/>
      <c r="C10" s="224">
        <v>19</v>
      </c>
      <c r="D10" s="168" t="s">
        <v>73</v>
      </c>
      <c r="E10" s="30" t="s">
        <v>73</v>
      </c>
      <c r="F10" s="30"/>
      <c r="G10" s="53">
        <v>298882</v>
      </c>
      <c r="H10" s="30">
        <v>249121</v>
      </c>
    </row>
    <row r="11" spans="1:8" x14ac:dyDescent="0.2">
      <c r="A11" s="19" t="s">
        <v>2051</v>
      </c>
      <c r="B11" s="42"/>
      <c r="C11" s="224">
        <v>23</v>
      </c>
      <c r="D11" s="168" t="s">
        <v>73</v>
      </c>
      <c r="E11" s="30" t="s">
        <v>73</v>
      </c>
      <c r="F11" s="30"/>
      <c r="G11" s="53">
        <v>-164859</v>
      </c>
      <c r="H11" s="30">
        <v>-147031</v>
      </c>
    </row>
    <row r="12" spans="1:8" x14ac:dyDescent="0.2">
      <c r="A12" s="19" t="s">
        <v>229</v>
      </c>
      <c r="B12" s="42"/>
      <c r="C12" s="224"/>
      <c r="D12" s="254">
        <v>0</v>
      </c>
      <c r="E12" s="217">
        <v>0</v>
      </c>
      <c r="F12" s="217"/>
      <c r="G12" s="254">
        <v>134023</v>
      </c>
      <c r="H12" s="217">
        <v>102090</v>
      </c>
    </row>
    <row r="13" spans="1:8" x14ac:dyDescent="0.2">
      <c r="A13" s="41"/>
      <c r="B13" s="21"/>
      <c r="C13" s="224"/>
      <c r="D13" s="168"/>
      <c r="E13" s="30"/>
      <c r="F13" s="30"/>
      <c r="G13" s="53"/>
      <c r="H13" s="30"/>
    </row>
    <row r="14" spans="1:8" x14ac:dyDescent="0.2">
      <c r="A14" s="19" t="s">
        <v>2052</v>
      </c>
      <c r="B14" s="42"/>
      <c r="C14" s="224">
        <v>23</v>
      </c>
      <c r="D14" s="168"/>
      <c r="E14" s="30"/>
      <c r="F14" s="30"/>
      <c r="G14" s="53"/>
      <c r="H14" s="30"/>
    </row>
    <row r="15" spans="1:8" x14ac:dyDescent="0.2">
      <c r="A15" s="41"/>
      <c r="B15" s="20" t="s">
        <v>15</v>
      </c>
      <c r="C15" s="221"/>
      <c r="D15" s="255" t="s">
        <v>73</v>
      </c>
      <c r="E15" s="30" t="s">
        <v>73</v>
      </c>
      <c r="F15" s="30"/>
      <c r="G15" s="53">
        <v>-1346</v>
      </c>
      <c r="H15" s="30">
        <v>-1142</v>
      </c>
    </row>
    <row r="16" spans="1:8" x14ac:dyDescent="0.2">
      <c r="B16" s="20" t="s">
        <v>16</v>
      </c>
      <c r="C16" s="221"/>
      <c r="D16" s="53">
        <v>-3198</v>
      </c>
      <c r="E16" s="30">
        <v>-3265</v>
      </c>
      <c r="F16" s="30"/>
      <c r="G16" s="53">
        <v>-25174</v>
      </c>
      <c r="H16" s="30">
        <v>-31849</v>
      </c>
    </row>
    <row r="17" spans="1:8" x14ac:dyDescent="0.2">
      <c r="B17" s="20" t="s">
        <v>17</v>
      </c>
      <c r="C17" s="221"/>
      <c r="D17" s="256">
        <v>368</v>
      </c>
      <c r="E17" s="32">
        <v>-966</v>
      </c>
      <c r="F17" s="30"/>
      <c r="G17" s="250">
        <v>-7193</v>
      </c>
      <c r="H17" s="32">
        <v>-5135</v>
      </c>
    </row>
    <row r="18" spans="1:8" x14ac:dyDescent="0.2">
      <c r="B18" s="21"/>
      <c r="C18" s="224"/>
      <c r="D18" s="257">
        <v>-2830</v>
      </c>
      <c r="E18" s="30">
        <v>-4231</v>
      </c>
      <c r="F18" s="30"/>
      <c r="G18" s="53">
        <v>-33713</v>
      </c>
      <c r="H18" s="30">
        <v>-38126</v>
      </c>
    </row>
    <row r="19" spans="1:8" x14ac:dyDescent="0.2">
      <c r="A19" s="20"/>
      <c r="B19" s="21"/>
      <c r="C19" s="224"/>
      <c r="D19" s="42"/>
      <c r="E19" s="30"/>
      <c r="F19" s="30"/>
      <c r="G19" s="53"/>
      <c r="H19" s="30"/>
    </row>
    <row r="20" spans="1:8" x14ac:dyDescent="0.2">
      <c r="A20" s="20" t="s">
        <v>22</v>
      </c>
      <c r="B20" s="21"/>
      <c r="C20" s="224">
        <v>8</v>
      </c>
      <c r="D20" s="250">
        <v>75897</v>
      </c>
      <c r="E20" s="32">
        <v>52756</v>
      </c>
      <c r="F20" s="30"/>
      <c r="G20" s="250">
        <v>948</v>
      </c>
      <c r="H20" s="32">
        <v>-1023</v>
      </c>
    </row>
    <row r="21" spans="1:8" x14ac:dyDescent="0.2">
      <c r="A21" s="41"/>
      <c r="B21" s="21"/>
      <c r="D21" s="53"/>
      <c r="E21" s="30"/>
      <c r="F21" s="30"/>
      <c r="G21" s="53"/>
      <c r="H21" s="30"/>
    </row>
    <row r="22" spans="1:8" x14ac:dyDescent="0.2">
      <c r="A22" s="20" t="s">
        <v>2056</v>
      </c>
      <c r="B22" s="21"/>
      <c r="C22" s="224"/>
      <c r="F22" s="41"/>
      <c r="G22" s="40"/>
    </row>
    <row r="23" spans="1:8" x14ac:dyDescent="0.2">
      <c r="A23" s="20" t="s">
        <v>2057</v>
      </c>
      <c r="B23" s="21"/>
      <c r="C23" s="224"/>
      <c r="D23" s="257">
        <v>73067</v>
      </c>
      <c r="E23" s="30">
        <v>48525</v>
      </c>
      <c r="F23" s="30"/>
      <c r="G23" s="53">
        <v>101258</v>
      </c>
      <c r="H23" s="30">
        <v>62941</v>
      </c>
    </row>
    <row r="24" spans="1:8" x14ac:dyDescent="0.2">
      <c r="A24" s="20"/>
      <c r="B24" s="21"/>
      <c r="C24" s="224"/>
      <c r="D24" s="42"/>
      <c r="E24" s="30"/>
      <c r="F24" s="30"/>
      <c r="G24" s="53"/>
      <c r="H24" s="30"/>
    </row>
    <row r="25" spans="1:8" x14ac:dyDescent="0.2">
      <c r="A25" s="20" t="s">
        <v>2053</v>
      </c>
      <c r="C25" s="224">
        <v>20</v>
      </c>
      <c r="D25" s="250">
        <v>-2003</v>
      </c>
      <c r="E25" s="32">
        <v>-2509</v>
      </c>
      <c r="F25" s="30"/>
      <c r="G25" s="250">
        <v>-5657</v>
      </c>
      <c r="H25" s="32">
        <v>-5234</v>
      </c>
    </row>
    <row r="26" spans="1:8" x14ac:dyDescent="0.2">
      <c r="A26" s="20"/>
      <c r="C26" s="224"/>
      <c r="D26" s="53"/>
      <c r="E26" s="30"/>
      <c r="F26" s="30"/>
      <c r="G26" s="53"/>
      <c r="H26" s="30"/>
    </row>
    <row r="27" spans="1:8" x14ac:dyDescent="0.2">
      <c r="A27" s="38" t="s">
        <v>230</v>
      </c>
      <c r="D27" s="53">
        <v>71064</v>
      </c>
      <c r="E27" s="30">
        <v>46016</v>
      </c>
      <c r="F27" s="30"/>
      <c r="G27" s="53">
        <v>95601</v>
      </c>
      <c r="H27" s="30">
        <v>57707</v>
      </c>
    </row>
    <row r="29" spans="1:8" x14ac:dyDescent="0.2">
      <c r="A29" s="20" t="s">
        <v>2054</v>
      </c>
      <c r="B29" s="21"/>
      <c r="C29" s="224">
        <v>21</v>
      </c>
      <c r="D29" s="53">
        <v>0</v>
      </c>
      <c r="E29" s="30">
        <v>0</v>
      </c>
      <c r="F29" s="30"/>
      <c r="G29" s="53">
        <v>-6480</v>
      </c>
      <c r="H29" s="30">
        <v>-3528</v>
      </c>
    </row>
    <row r="30" spans="1:8" x14ac:dyDescent="0.2">
      <c r="A30" s="20" t="s">
        <v>2055</v>
      </c>
      <c r="B30" s="21"/>
      <c r="C30" s="224">
        <v>21</v>
      </c>
      <c r="D30" s="53">
        <v>0</v>
      </c>
      <c r="E30" s="30">
        <v>0</v>
      </c>
      <c r="F30" s="30"/>
      <c r="G30" s="53">
        <v>-17601</v>
      </c>
      <c r="H30" s="30">
        <v>-9631</v>
      </c>
    </row>
    <row r="31" spans="1:8" x14ac:dyDescent="0.2">
      <c r="A31" s="20" t="s">
        <v>1523</v>
      </c>
      <c r="B31" s="21"/>
      <c r="C31" s="224">
        <v>21</v>
      </c>
      <c r="D31" s="53" t="s">
        <v>73</v>
      </c>
      <c r="E31" s="30" t="s">
        <v>73</v>
      </c>
      <c r="F31" s="30"/>
      <c r="G31" s="53">
        <v>-456</v>
      </c>
      <c r="H31" s="30">
        <v>1468</v>
      </c>
    </row>
    <row r="32" spans="1:8" ht="13.5" thickBot="1" x14ac:dyDescent="0.25">
      <c r="A32" s="20" t="s">
        <v>49</v>
      </c>
      <c r="B32" s="21"/>
      <c r="C32" s="224"/>
      <c r="D32" s="258">
        <v>71064</v>
      </c>
      <c r="E32" s="218">
        <v>46016</v>
      </c>
      <c r="F32" s="218"/>
      <c r="G32" s="259">
        <v>71064</v>
      </c>
      <c r="H32" s="218">
        <v>46016</v>
      </c>
    </row>
    <row r="33" spans="1:8" ht="13.5" thickTop="1" x14ac:dyDescent="0.2">
      <c r="A33" s="20"/>
      <c r="B33" s="20"/>
      <c r="C33" s="224"/>
      <c r="D33" s="42"/>
      <c r="E33" s="30"/>
      <c r="F33" s="30"/>
      <c r="G33" s="53"/>
      <c r="H33" s="30"/>
    </row>
    <row r="34" spans="1:8" x14ac:dyDescent="0.2">
      <c r="A34" s="20"/>
      <c r="B34" s="21"/>
      <c r="C34" s="221"/>
      <c r="D34" s="42"/>
      <c r="E34" s="30"/>
      <c r="F34" s="30"/>
      <c r="G34" s="53"/>
      <c r="H34" s="30"/>
    </row>
    <row r="35" spans="1:8" x14ac:dyDescent="0.2">
      <c r="H35" s="43"/>
    </row>
    <row r="39" spans="1:8" x14ac:dyDescent="0.2">
      <c r="H39" s="43"/>
    </row>
    <row r="40" spans="1:8" x14ac:dyDescent="0.2">
      <c r="H40" s="43"/>
    </row>
  </sheetData>
  <customSheetViews>
    <customSheetView guid="{352D79C3-3652-4ECC-AAA7-A7E48FCDBDCA}" showGridLines="0" fitToPage="1" hiddenRows="1" hiddenColumns="1">
      <selection activeCell="A20" sqref="A20"/>
      <pageMargins left="1.1417322834645669" right="1.1417322834645669" top="1.299212598425197" bottom="0.51181102362204722" header="0.51181102362204722" footer="0.51181102362204722"/>
      <pageSetup paperSize="8" scale="99" firstPageNumber="10" orientation="portrait" useFirstPageNumber="1" horizontalDpi="1200" verticalDpi="1200" r:id="rId1"/>
      <headerFooter alignWithMargins="0">
        <oddFooter>&amp;C&amp;"Times New Roman,Normal"&amp;P</oddFooter>
      </headerFooter>
    </customSheetView>
  </customSheetViews>
  <mergeCells count="2">
    <mergeCell ref="G7:H7"/>
    <mergeCell ref="D7:F7"/>
  </mergeCells>
  <pageMargins left="1.1417322834645669" right="1.1417322834645669" top="1.299212598425197" bottom="0.51181102362204722" header="0.51181102362204722" footer="0.51181102362204722"/>
  <pageSetup paperSize="8" firstPageNumber="10" orientation="portrait" useFirstPageNumber="1" verticalDpi="1200" r:id="rId2"/>
  <headerFooter alignWithMargins="0">
    <oddFooter>&amp;C&amp;"Times New Roman,Normal"&amp;P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"/>
  <sheetViews>
    <sheetView showGridLines="0" zoomScale="90" zoomScaleNormal="90" workbookViewId="0">
      <selection activeCell="F13" sqref="F13"/>
    </sheetView>
  </sheetViews>
  <sheetFormatPr defaultRowHeight="12.75" x14ac:dyDescent="0.2"/>
  <cols>
    <col min="1" max="1" width="48.42578125" style="22" customWidth="1"/>
    <col min="2" max="2" width="15" style="51" customWidth="1"/>
    <col min="3" max="3" width="15" style="52" customWidth="1"/>
    <col min="4" max="4" width="3.7109375" style="51" customWidth="1"/>
    <col min="5" max="5" width="15" style="51" customWidth="1"/>
    <col min="6" max="6" width="15" style="52" customWidth="1"/>
    <col min="7" max="250" width="9.140625" style="52"/>
    <col min="251" max="251" width="83.5703125" style="52" bestFit="1" customWidth="1"/>
    <col min="252" max="252" width="9.140625" style="52"/>
    <col min="253" max="253" width="2.7109375" style="52" customWidth="1"/>
    <col min="254" max="254" width="13.28515625" style="52" bestFit="1" customWidth="1"/>
    <col min="255" max="255" width="2.7109375" style="52" customWidth="1"/>
    <col min="256" max="256" width="14" style="52" bestFit="1" customWidth="1"/>
    <col min="257" max="257" width="2.7109375" style="52" customWidth="1"/>
    <col min="258" max="506" width="9.140625" style="52"/>
    <col min="507" max="507" width="83.5703125" style="52" bestFit="1" customWidth="1"/>
    <col min="508" max="508" width="9.140625" style="52"/>
    <col min="509" max="509" width="2.7109375" style="52" customWidth="1"/>
    <col min="510" max="510" width="13.28515625" style="52" bestFit="1" customWidth="1"/>
    <col min="511" max="511" width="2.7109375" style="52" customWidth="1"/>
    <col min="512" max="512" width="14" style="52" bestFit="1" customWidth="1"/>
    <col min="513" max="513" width="2.7109375" style="52" customWidth="1"/>
    <col min="514" max="762" width="9.140625" style="52"/>
    <col min="763" max="763" width="83.5703125" style="52" bestFit="1" customWidth="1"/>
    <col min="764" max="764" width="9.140625" style="52"/>
    <col min="765" max="765" width="2.7109375" style="52" customWidth="1"/>
    <col min="766" max="766" width="13.28515625" style="52" bestFit="1" customWidth="1"/>
    <col min="767" max="767" width="2.7109375" style="52" customWidth="1"/>
    <col min="768" max="768" width="14" style="52" bestFit="1" customWidth="1"/>
    <col min="769" max="769" width="2.7109375" style="52" customWidth="1"/>
    <col min="770" max="1018" width="9.140625" style="52"/>
    <col min="1019" max="1019" width="83.5703125" style="52" bestFit="1" customWidth="1"/>
    <col min="1020" max="1020" width="9.140625" style="52"/>
    <col min="1021" max="1021" width="2.7109375" style="52" customWidth="1"/>
    <col min="1022" max="1022" width="13.28515625" style="52" bestFit="1" customWidth="1"/>
    <col min="1023" max="1023" width="2.7109375" style="52" customWidth="1"/>
    <col min="1024" max="1024" width="14" style="52" bestFit="1" customWidth="1"/>
    <col min="1025" max="1025" width="2.7109375" style="52" customWidth="1"/>
    <col min="1026" max="1274" width="9.140625" style="52"/>
    <col min="1275" max="1275" width="83.5703125" style="52" bestFit="1" customWidth="1"/>
    <col min="1276" max="1276" width="9.140625" style="52"/>
    <col min="1277" max="1277" width="2.7109375" style="52" customWidth="1"/>
    <col min="1278" max="1278" width="13.28515625" style="52" bestFit="1" customWidth="1"/>
    <col min="1279" max="1279" width="2.7109375" style="52" customWidth="1"/>
    <col min="1280" max="1280" width="14" style="52" bestFit="1" customWidth="1"/>
    <col min="1281" max="1281" width="2.7109375" style="52" customWidth="1"/>
    <col min="1282" max="1530" width="9.140625" style="52"/>
    <col min="1531" max="1531" width="83.5703125" style="52" bestFit="1" customWidth="1"/>
    <col min="1532" max="1532" width="9.140625" style="52"/>
    <col min="1533" max="1533" width="2.7109375" style="52" customWidth="1"/>
    <col min="1534" max="1534" width="13.28515625" style="52" bestFit="1" customWidth="1"/>
    <col min="1535" max="1535" width="2.7109375" style="52" customWidth="1"/>
    <col min="1536" max="1536" width="14" style="52" bestFit="1" customWidth="1"/>
    <col min="1537" max="1537" width="2.7109375" style="52" customWidth="1"/>
    <col min="1538" max="1786" width="9.140625" style="52"/>
    <col min="1787" max="1787" width="83.5703125" style="52" bestFit="1" customWidth="1"/>
    <col min="1788" max="1788" width="9.140625" style="52"/>
    <col min="1789" max="1789" width="2.7109375" style="52" customWidth="1"/>
    <col min="1790" max="1790" width="13.28515625" style="52" bestFit="1" customWidth="1"/>
    <col min="1791" max="1791" width="2.7109375" style="52" customWidth="1"/>
    <col min="1792" max="1792" width="14" style="52" bestFit="1" customWidth="1"/>
    <col min="1793" max="1793" width="2.7109375" style="52" customWidth="1"/>
    <col min="1794" max="2042" width="9.140625" style="52"/>
    <col min="2043" max="2043" width="83.5703125" style="52" bestFit="1" customWidth="1"/>
    <col min="2044" max="2044" width="9.140625" style="52"/>
    <col min="2045" max="2045" width="2.7109375" style="52" customWidth="1"/>
    <col min="2046" max="2046" width="13.28515625" style="52" bestFit="1" customWidth="1"/>
    <col min="2047" max="2047" width="2.7109375" style="52" customWidth="1"/>
    <col min="2048" max="2048" width="14" style="52" bestFit="1" customWidth="1"/>
    <col min="2049" max="2049" width="2.7109375" style="52" customWidth="1"/>
    <col min="2050" max="2298" width="9.140625" style="52"/>
    <col min="2299" max="2299" width="83.5703125" style="52" bestFit="1" customWidth="1"/>
    <col min="2300" max="2300" width="9.140625" style="52"/>
    <col min="2301" max="2301" width="2.7109375" style="52" customWidth="1"/>
    <col min="2302" max="2302" width="13.28515625" style="52" bestFit="1" customWidth="1"/>
    <col min="2303" max="2303" width="2.7109375" style="52" customWidth="1"/>
    <col min="2304" max="2304" width="14" style="52" bestFit="1" customWidth="1"/>
    <col min="2305" max="2305" width="2.7109375" style="52" customWidth="1"/>
    <col min="2306" max="2554" width="9.140625" style="52"/>
    <col min="2555" max="2555" width="83.5703125" style="52" bestFit="1" customWidth="1"/>
    <col min="2556" max="2556" width="9.140625" style="52"/>
    <col min="2557" max="2557" width="2.7109375" style="52" customWidth="1"/>
    <col min="2558" max="2558" width="13.28515625" style="52" bestFit="1" customWidth="1"/>
    <col min="2559" max="2559" width="2.7109375" style="52" customWidth="1"/>
    <col min="2560" max="2560" width="14" style="52" bestFit="1" customWidth="1"/>
    <col min="2561" max="2561" width="2.7109375" style="52" customWidth="1"/>
    <col min="2562" max="2810" width="9.140625" style="52"/>
    <col min="2811" max="2811" width="83.5703125" style="52" bestFit="1" customWidth="1"/>
    <col min="2812" max="2812" width="9.140625" style="52"/>
    <col min="2813" max="2813" width="2.7109375" style="52" customWidth="1"/>
    <col min="2814" max="2814" width="13.28515625" style="52" bestFit="1" customWidth="1"/>
    <col min="2815" max="2815" width="2.7109375" style="52" customWidth="1"/>
    <col min="2816" max="2816" width="14" style="52" bestFit="1" customWidth="1"/>
    <col min="2817" max="2817" width="2.7109375" style="52" customWidth="1"/>
    <col min="2818" max="3066" width="9.140625" style="52"/>
    <col min="3067" max="3067" width="83.5703125" style="52" bestFit="1" customWidth="1"/>
    <col min="3068" max="3068" width="9.140625" style="52"/>
    <col min="3069" max="3069" width="2.7109375" style="52" customWidth="1"/>
    <col min="3070" max="3070" width="13.28515625" style="52" bestFit="1" customWidth="1"/>
    <col min="3071" max="3071" width="2.7109375" style="52" customWidth="1"/>
    <col min="3072" max="3072" width="14" style="52" bestFit="1" customWidth="1"/>
    <col min="3073" max="3073" width="2.7109375" style="52" customWidth="1"/>
    <col min="3074" max="3322" width="9.140625" style="52"/>
    <col min="3323" max="3323" width="83.5703125" style="52" bestFit="1" customWidth="1"/>
    <col min="3324" max="3324" width="9.140625" style="52"/>
    <col min="3325" max="3325" width="2.7109375" style="52" customWidth="1"/>
    <col min="3326" max="3326" width="13.28515625" style="52" bestFit="1" customWidth="1"/>
    <col min="3327" max="3327" width="2.7109375" style="52" customWidth="1"/>
    <col min="3328" max="3328" width="14" style="52" bestFit="1" customWidth="1"/>
    <col min="3329" max="3329" width="2.7109375" style="52" customWidth="1"/>
    <col min="3330" max="3578" width="9.140625" style="52"/>
    <col min="3579" max="3579" width="83.5703125" style="52" bestFit="1" customWidth="1"/>
    <col min="3580" max="3580" width="9.140625" style="52"/>
    <col min="3581" max="3581" width="2.7109375" style="52" customWidth="1"/>
    <col min="3582" max="3582" width="13.28515625" style="52" bestFit="1" customWidth="1"/>
    <col min="3583" max="3583" width="2.7109375" style="52" customWidth="1"/>
    <col min="3584" max="3584" width="14" style="52" bestFit="1" customWidth="1"/>
    <col min="3585" max="3585" width="2.7109375" style="52" customWidth="1"/>
    <col min="3586" max="3834" width="9.140625" style="52"/>
    <col min="3835" max="3835" width="83.5703125" style="52" bestFit="1" customWidth="1"/>
    <col min="3836" max="3836" width="9.140625" style="52"/>
    <col min="3837" max="3837" width="2.7109375" style="52" customWidth="1"/>
    <col min="3838" max="3838" width="13.28515625" style="52" bestFit="1" customWidth="1"/>
    <col min="3839" max="3839" width="2.7109375" style="52" customWidth="1"/>
    <col min="3840" max="3840" width="14" style="52" bestFit="1" customWidth="1"/>
    <col min="3841" max="3841" width="2.7109375" style="52" customWidth="1"/>
    <col min="3842" max="4090" width="9.140625" style="52"/>
    <col min="4091" max="4091" width="83.5703125" style="52" bestFit="1" customWidth="1"/>
    <col min="4092" max="4092" width="9.140625" style="52"/>
    <col min="4093" max="4093" width="2.7109375" style="52" customWidth="1"/>
    <col min="4094" max="4094" width="13.28515625" style="52" bestFit="1" customWidth="1"/>
    <col min="4095" max="4095" width="2.7109375" style="52" customWidth="1"/>
    <col min="4096" max="4096" width="14" style="52" bestFit="1" customWidth="1"/>
    <col min="4097" max="4097" width="2.7109375" style="52" customWidth="1"/>
    <col min="4098" max="4346" width="9.140625" style="52"/>
    <col min="4347" max="4347" width="83.5703125" style="52" bestFit="1" customWidth="1"/>
    <col min="4348" max="4348" width="9.140625" style="52"/>
    <col min="4349" max="4349" width="2.7109375" style="52" customWidth="1"/>
    <col min="4350" max="4350" width="13.28515625" style="52" bestFit="1" customWidth="1"/>
    <col min="4351" max="4351" width="2.7109375" style="52" customWidth="1"/>
    <col min="4352" max="4352" width="14" style="52" bestFit="1" customWidth="1"/>
    <col min="4353" max="4353" width="2.7109375" style="52" customWidth="1"/>
    <col min="4354" max="4602" width="9.140625" style="52"/>
    <col min="4603" max="4603" width="83.5703125" style="52" bestFit="1" customWidth="1"/>
    <col min="4604" max="4604" width="9.140625" style="52"/>
    <col min="4605" max="4605" width="2.7109375" style="52" customWidth="1"/>
    <col min="4606" max="4606" width="13.28515625" style="52" bestFit="1" customWidth="1"/>
    <col min="4607" max="4607" width="2.7109375" style="52" customWidth="1"/>
    <col min="4608" max="4608" width="14" style="52" bestFit="1" customWidth="1"/>
    <col min="4609" max="4609" width="2.7109375" style="52" customWidth="1"/>
    <col min="4610" max="4858" width="9.140625" style="52"/>
    <col min="4859" max="4859" width="83.5703125" style="52" bestFit="1" customWidth="1"/>
    <col min="4860" max="4860" width="9.140625" style="52"/>
    <col min="4861" max="4861" width="2.7109375" style="52" customWidth="1"/>
    <col min="4862" max="4862" width="13.28515625" style="52" bestFit="1" customWidth="1"/>
    <col min="4863" max="4863" width="2.7109375" style="52" customWidth="1"/>
    <col min="4864" max="4864" width="14" style="52" bestFit="1" customWidth="1"/>
    <col min="4865" max="4865" width="2.7109375" style="52" customWidth="1"/>
    <col min="4866" max="5114" width="9.140625" style="52"/>
    <col min="5115" max="5115" width="83.5703125" style="52" bestFit="1" customWidth="1"/>
    <col min="5116" max="5116" width="9.140625" style="52"/>
    <col min="5117" max="5117" width="2.7109375" style="52" customWidth="1"/>
    <col min="5118" max="5118" width="13.28515625" style="52" bestFit="1" customWidth="1"/>
    <col min="5119" max="5119" width="2.7109375" style="52" customWidth="1"/>
    <col min="5120" max="5120" width="14" style="52" bestFit="1" customWidth="1"/>
    <col min="5121" max="5121" width="2.7109375" style="52" customWidth="1"/>
    <col min="5122" max="5370" width="9.140625" style="52"/>
    <col min="5371" max="5371" width="83.5703125" style="52" bestFit="1" customWidth="1"/>
    <col min="5372" max="5372" width="9.140625" style="52"/>
    <col min="5373" max="5373" width="2.7109375" style="52" customWidth="1"/>
    <col min="5374" max="5374" width="13.28515625" style="52" bestFit="1" customWidth="1"/>
    <col min="5375" max="5375" width="2.7109375" style="52" customWidth="1"/>
    <col min="5376" max="5376" width="14" style="52" bestFit="1" customWidth="1"/>
    <col min="5377" max="5377" width="2.7109375" style="52" customWidth="1"/>
    <col min="5378" max="5626" width="9.140625" style="52"/>
    <col min="5627" max="5627" width="83.5703125" style="52" bestFit="1" customWidth="1"/>
    <col min="5628" max="5628" width="9.140625" style="52"/>
    <col min="5629" max="5629" width="2.7109375" style="52" customWidth="1"/>
    <col min="5630" max="5630" width="13.28515625" style="52" bestFit="1" customWidth="1"/>
    <col min="5631" max="5631" width="2.7109375" style="52" customWidth="1"/>
    <col min="5632" max="5632" width="14" style="52" bestFit="1" customWidth="1"/>
    <col min="5633" max="5633" width="2.7109375" style="52" customWidth="1"/>
    <col min="5634" max="5882" width="9.140625" style="52"/>
    <col min="5883" max="5883" width="83.5703125" style="52" bestFit="1" customWidth="1"/>
    <col min="5884" max="5884" width="9.140625" style="52"/>
    <col min="5885" max="5885" width="2.7109375" style="52" customWidth="1"/>
    <col min="5886" max="5886" width="13.28515625" style="52" bestFit="1" customWidth="1"/>
    <col min="5887" max="5887" width="2.7109375" style="52" customWidth="1"/>
    <col min="5888" max="5888" width="14" style="52" bestFit="1" customWidth="1"/>
    <col min="5889" max="5889" width="2.7109375" style="52" customWidth="1"/>
    <col min="5890" max="6138" width="9.140625" style="52"/>
    <col min="6139" max="6139" width="83.5703125" style="52" bestFit="1" customWidth="1"/>
    <col min="6140" max="6140" width="9.140625" style="52"/>
    <col min="6141" max="6141" width="2.7109375" style="52" customWidth="1"/>
    <col min="6142" max="6142" width="13.28515625" style="52" bestFit="1" customWidth="1"/>
    <col min="6143" max="6143" width="2.7109375" style="52" customWidth="1"/>
    <col min="6144" max="6144" width="14" style="52" bestFit="1" customWidth="1"/>
    <col min="6145" max="6145" width="2.7109375" style="52" customWidth="1"/>
    <col min="6146" max="6394" width="9.140625" style="52"/>
    <col min="6395" max="6395" width="83.5703125" style="52" bestFit="1" customWidth="1"/>
    <col min="6396" max="6396" width="9.140625" style="52"/>
    <col min="6397" max="6397" width="2.7109375" style="52" customWidth="1"/>
    <col min="6398" max="6398" width="13.28515625" style="52" bestFit="1" customWidth="1"/>
    <col min="6399" max="6399" width="2.7109375" style="52" customWidth="1"/>
    <col min="6400" max="6400" width="14" style="52" bestFit="1" customWidth="1"/>
    <col min="6401" max="6401" width="2.7109375" style="52" customWidth="1"/>
    <col min="6402" max="6650" width="9.140625" style="52"/>
    <col min="6651" max="6651" width="83.5703125" style="52" bestFit="1" customWidth="1"/>
    <col min="6652" max="6652" width="9.140625" style="52"/>
    <col min="6653" max="6653" width="2.7109375" style="52" customWidth="1"/>
    <col min="6654" max="6654" width="13.28515625" style="52" bestFit="1" customWidth="1"/>
    <col min="6655" max="6655" width="2.7109375" style="52" customWidth="1"/>
    <col min="6656" max="6656" width="14" style="52" bestFit="1" customWidth="1"/>
    <col min="6657" max="6657" width="2.7109375" style="52" customWidth="1"/>
    <col min="6658" max="6906" width="9.140625" style="52"/>
    <col min="6907" max="6907" width="83.5703125" style="52" bestFit="1" customWidth="1"/>
    <col min="6908" max="6908" width="9.140625" style="52"/>
    <col min="6909" max="6909" width="2.7109375" style="52" customWidth="1"/>
    <col min="6910" max="6910" width="13.28515625" style="52" bestFit="1" customWidth="1"/>
    <col min="6911" max="6911" width="2.7109375" style="52" customWidth="1"/>
    <col min="6912" max="6912" width="14" style="52" bestFit="1" customWidth="1"/>
    <col min="6913" max="6913" width="2.7109375" style="52" customWidth="1"/>
    <col min="6914" max="7162" width="9.140625" style="52"/>
    <col min="7163" max="7163" width="83.5703125" style="52" bestFit="1" customWidth="1"/>
    <col min="7164" max="7164" width="9.140625" style="52"/>
    <col min="7165" max="7165" width="2.7109375" style="52" customWidth="1"/>
    <col min="7166" max="7166" width="13.28515625" style="52" bestFit="1" customWidth="1"/>
    <col min="7167" max="7167" width="2.7109375" style="52" customWidth="1"/>
    <col min="7168" max="7168" width="14" style="52" bestFit="1" customWidth="1"/>
    <col min="7169" max="7169" width="2.7109375" style="52" customWidth="1"/>
    <col min="7170" max="7418" width="9.140625" style="52"/>
    <col min="7419" max="7419" width="83.5703125" style="52" bestFit="1" customWidth="1"/>
    <col min="7420" max="7420" width="9.140625" style="52"/>
    <col min="7421" max="7421" width="2.7109375" style="52" customWidth="1"/>
    <col min="7422" max="7422" width="13.28515625" style="52" bestFit="1" customWidth="1"/>
    <col min="7423" max="7423" width="2.7109375" style="52" customWidth="1"/>
    <col min="7424" max="7424" width="14" style="52" bestFit="1" customWidth="1"/>
    <col min="7425" max="7425" width="2.7109375" style="52" customWidth="1"/>
    <col min="7426" max="7674" width="9.140625" style="52"/>
    <col min="7675" max="7675" width="83.5703125" style="52" bestFit="1" customWidth="1"/>
    <col min="7676" max="7676" width="9.140625" style="52"/>
    <col min="7677" max="7677" width="2.7109375" style="52" customWidth="1"/>
    <col min="7678" max="7678" width="13.28515625" style="52" bestFit="1" customWidth="1"/>
    <col min="7679" max="7679" width="2.7109375" style="52" customWidth="1"/>
    <col min="7680" max="7680" width="14" style="52" bestFit="1" customWidth="1"/>
    <col min="7681" max="7681" width="2.7109375" style="52" customWidth="1"/>
    <col min="7682" max="7930" width="9.140625" style="52"/>
    <col min="7931" max="7931" width="83.5703125" style="52" bestFit="1" customWidth="1"/>
    <col min="7932" max="7932" width="9.140625" style="52"/>
    <col min="7933" max="7933" width="2.7109375" style="52" customWidth="1"/>
    <col min="7934" max="7934" width="13.28515625" style="52" bestFit="1" customWidth="1"/>
    <col min="7935" max="7935" width="2.7109375" style="52" customWidth="1"/>
    <col min="7936" max="7936" width="14" style="52" bestFit="1" customWidth="1"/>
    <col min="7937" max="7937" width="2.7109375" style="52" customWidth="1"/>
    <col min="7938" max="8186" width="9.140625" style="52"/>
    <col min="8187" max="8187" width="83.5703125" style="52" bestFit="1" customWidth="1"/>
    <col min="8188" max="8188" width="9.140625" style="52"/>
    <col min="8189" max="8189" width="2.7109375" style="52" customWidth="1"/>
    <col min="8190" max="8190" width="13.28515625" style="52" bestFit="1" customWidth="1"/>
    <col min="8191" max="8191" width="2.7109375" style="52" customWidth="1"/>
    <col min="8192" max="8192" width="14" style="52" bestFit="1" customWidth="1"/>
    <col min="8193" max="8193" width="2.7109375" style="52" customWidth="1"/>
    <col min="8194" max="8442" width="9.140625" style="52"/>
    <col min="8443" max="8443" width="83.5703125" style="52" bestFit="1" customWidth="1"/>
    <col min="8444" max="8444" width="9.140625" style="52"/>
    <col min="8445" max="8445" width="2.7109375" style="52" customWidth="1"/>
    <col min="8446" max="8446" width="13.28515625" style="52" bestFit="1" customWidth="1"/>
    <col min="8447" max="8447" width="2.7109375" style="52" customWidth="1"/>
    <col min="8448" max="8448" width="14" style="52" bestFit="1" customWidth="1"/>
    <col min="8449" max="8449" width="2.7109375" style="52" customWidth="1"/>
    <col min="8450" max="8698" width="9.140625" style="52"/>
    <col min="8699" max="8699" width="83.5703125" style="52" bestFit="1" customWidth="1"/>
    <col min="8700" max="8700" width="9.140625" style="52"/>
    <col min="8701" max="8701" width="2.7109375" style="52" customWidth="1"/>
    <col min="8702" max="8702" width="13.28515625" style="52" bestFit="1" customWidth="1"/>
    <col min="8703" max="8703" width="2.7109375" style="52" customWidth="1"/>
    <col min="8704" max="8704" width="14" style="52" bestFit="1" customWidth="1"/>
    <col min="8705" max="8705" width="2.7109375" style="52" customWidth="1"/>
    <col min="8706" max="8954" width="9.140625" style="52"/>
    <col min="8955" max="8955" width="83.5703125" style="52" bestFit="1" customWidth="1"/>
    <col min="8956" max="8956" width="9.140625" style="52"/>
    <col min="8957" max="8957" width="2.7109375" style="52" customWidth="1"/>
    <col min="8958" max="8958" width="13.28515625" style="52" bestFit="1" customWidth="1"/>
    <col min="8959" max="8959" width="2.7109375" style="52" customWidth="1"/>
    <col min="8960" max="8960" width="14" style="52" bestFit="1" customWidth="1"/>
    <col min="8961" max="8961" width="2.7109375" style="52" customWidth="1"/>
    <col min="8962" max="9210" width="9.140625" style="52"/>
    <col min="9211" max="9211" width="83.5703125" style="52" bestFit="1" customWidth="1"/>
    <col min="9212" max="9212" width="9.140625" style="52"/>
    <col min="9213" max="9213" width="2.7109375" style="52" customWidth="1"/>
    <col min="9214" max="9214" width="13.28515625" style="52" bestFit="1" customWidth="1"/>
    <col min="9215" max="9215" width="2.7109375" style="52" customWidth="1"/>
    <col min="9216" max="9216" width="14" style="52" bestFit="1" customWidth="1"/>
    <col min="9217" max="9217" width="2.7109375" style="52" customWidth="1"/>
    <col min="9218" max="9466" width="9.140625" style="52"/>
    <col min="9467" max="9467" width="83.5703125" style="52" bestFit="1" customWidth="1"/>
    <col min="9468" max="9468" width="9.140625" style="52"/>
    <col min="9469" max="9469" width="2.7109375" style="52" customWidth="1"/>
    <col min="9470" max="9470" width="13.28515625" style="52" bestFit="1" customWidth="1"/>
    <col min="9471" max="9471" width="2.7109375" style="52" customWidth="1"/>
    <col min="9472" max="9472" width="14" style="52" bestFit="1" customWidth="1"/>
    <col min="9473" max="9473" width="2.7109375" style="52" customWidth="1"/>
    <col min="9474" max="9722" width="9.140625" style="52"/>
    <col min="9723" max="9723" width="83.5703125" style="52" bestFit="1" customWidth="1"/>
    <col min="9724" max="9724" width="9.140625" style="52"/>
    <col min="9725" max="9725" width="2.7109375" style="52" customWidth="1"/>
    <col min="9726" max="9726" width="13.28515625" style="52" bestFit="1" customWidth="1"/>
    <col min="9727" max="9727" width="2.7109375" style="52" customWidth="1"/>
    <col min="9728" max="9728" width="14" style="52" bestFit="1" customWidth="1"/>
    <col min="9729" max="9729" width="2.7109375" style="52" customWidth="1"/>
    <col min="9730" max="9978" width="9.140625" style="52"/>
    <col min="9979" max="9979" width="83.5703125" style="52" bestFit="1" customWidth="1"/>
    <col min="9980" max="9980" width="9.140625" style="52"/>
    <col min="9981" max="9981" width="2.7109375" style="52" customWidth="1"/>
    <col min="9982" max="9982" width="13.28515625" style="52" bestFit="1" customWidth="1"/>
    <col min="9983" max="9983" width="2.7109375" style="52" customWidth="1"/>
    <col min="9984" max="9984" width="14" style="52" bestFit="1" customWidth="1"/>
    <col min="9985" max="9985" width="2.7109375" style="52" customWidth="1"/>
    <col min="9986" max="10234" width="9.140625" style="52"/>
    <col min="10235" max="10235" width="83.5703125" style="52" bestFit="1" customWidth="1"/>
    <col min="10236" max="10236" width="9.140625" style="52"/>
    <col min="10237" max="10237" width="2.7109375" style="52" customWidth="1"/>
    <col min="10238" max="10238" width="13.28515625" style="52" bestFit="1" customWidth="1"/>
    <col min="10239" max="10239" width="2.7109375" style="52" customWidth="1"/>
    <col min="10240" max="10240" width="14" style="52" bestFit="1" customWidth="1"/>
    <col min="10241" max="10241" width="2.7109375" style="52" customWidth="1"/>
    <col min="10242" max="10490" width="9.140625" style="52"/>
    <col min="10491" max="10491" width="83.5703125" style="52" bestFit="1" customWidth="1"/>
    <col min="10492" max="10492" width="9.140625" style="52"/>
    <col min="10493" max="10493" width="2.7109375" style="52" customWidth="1"/>
    <col min="10494" max="10494" width="13.28515625" style="52" bestFit="1" customWidth="1"/>
    <col min="10495" max="10495" width="2.7109375" style="52" customWidth="1"/>
    <col min="10496" max="10496" width="14" style="52" bestFit="1" customWidth="1"/>
    <col min="10497" max="10497" width="2.7109375" style="52" customWidth="1"/>
    <col min="10498" max="10746" width="9.140625" style="52"/>
    <col min="10747" max="10747" width="83.5703125" style="52" bestFit="1" customWidth="1"/>
    <col min="10748" max="10748" width="9.140625" style="52"/>
    <col min="10749" max="10749" width="2.7109375" style="52" customWidth="1"/>
    <col min="10750" max="10750" width="13.28515625" style="52" bestFit="1" customWidth="1"/>
    <col min="10751" max="10751" width="2.7109375" style="52" customWidth="1"/>
    <col min="10752" max="10752" width="14" style="52" bestFit="1" customWidth="1"/>
    <col min="10753" max="10753" width="2.7109375" style="52" customWidth="1"/>
    <col min="10754" max="11002" width="9.140625" style="52"/>
    <col min="11003" max="11003" width="83.5703125" style="52" bestFit="1" customWidth="1"/>
    <col min="11004" max="11004" width="9.140625" style="52"/>
    <col min="11005" max="11005" width="2.7109375" style="52" customWidth="1"/>
    <col min="11006" max="11006" width="13.28515625" style="52" bestFit="1" customWidth="1"/>
    <col min="11007" max="11007" width="2.7109375" style="52" customWidth="1"/>
    <col min="11008" max="11008" width="14" style="52" bestFit="1" customWidth="1"/>
    <col min="11009" max="11009" width="2.7109375" style="52" customWidth="1"/>
    <col min="11010" max="11258" width="9.140625" style="52"/>
    <col min="11259" max="11259" width="83.5703125" style="52" bestFit="1" customWidth="1"/>
    <col min="11260" max="11260" width="9.140625" style="52"/>
    <col min="11261" max="11261" width="2.7109375" style="52" customWidth="1"/>
    <col min="11262" max="11262" width="13.28515625" style="52" bestFit="1" customWidth="1"/>
    <col min="11263" max="11263" width="2.7109375" style="52" customWidth="1"/>
    <col min="11264" max="11264" width="14" style="52" bestFit="1" customWidth="1"/>
    <col min="11265" max="11265" width="2.7109375" style="52" customWidth="1"/>
    <col min="11266" max="11514" width="9.140625" style="52"/>
    <col min="11515" max="11515" width="83.5703125" style="52" bestFit="1" customWidth="1"/>
    <col min="11516" max="11516" width="9.140625" style="52"/>
    <col min="11517" max="11517" width="2.7109375" style="52" customWidth="1"/>
    <col min="11518" max="11518" width="13.28515625" style="52" bestFit="1" customWidth="1"/>
    <col min="11519" max="11519" width="2.7109375" style="52" customWidth="1"/>
    <col min="11520" max="11520" width="14" style="52" bestFit="1" customWidth="1"/>
    <col min="11521" max="11521" width="2.7109375" style="52" customWidth="1"/>
    <col min="11522" max="11770" width="9.140625" style="52"/>
    <col min="11771" max="11771" width="83.5703125" style="52" bestFit="1" customWidth="1"/>
    <col min="11772" max="11772" width="9.140625" style="52"/>
    <col min="11773" max="11773" width="2.7109375" style="52" customWidth="1"/>
    <col min="11774" max="11774" width="13.28515625" style="52" bestFit="1" customWidth="1"/>
    <col min="11775" max="11775" width="2.7109375" style="52" customWidth="1"/>
    <col min="11776" max="11776" width="14" style="52" bestFit="1" customWidth="1"/>
    <col min="11777" max="11777" width="2.7109375" style="52" customWidth="1"/>
    <col min="11778" max="12026" width="9.140625" style="52"/>
    <col min="12027" max="12027" width="83.5703125" style="52" bestFit="1" customWidth="1"/>
    <col min="12028" max="12028" width="9.140625" style="52"/>
    <col min="12029" max="12029" width="2.7109375" style="52" customWidth="1"/>
    <col min="12030" max="12030" width="13.28515625" style="52" bestFit="1" customWidth="1"/>
    <col min="12031" max="12031" width="2.7109375" style="52" customWidth="1"/>
    <col min="12032" max="12032" width="14" style="52" bestFit="1" customWidth="1"/>
    <col min="12033" max="12033" width="2.7109375" style="52" customWidth="1"/>
    <col min="12034" max="12282" width="9.140625" style="52"/>
    <col min="12283" max="12283" width="83.5703125" style="52" bestFit="1" customWidth="1"/>
    <col min="12284" max="12284" width="9.140625" style="52"/>
    <col min="12285" max="12285" width="2.7109375" style="52" customWidth="1"/>
    <col min="12286" max="12286" width="13.28515625" style="52" bestFit="1" customWidth="1"/>
    <col min="12287" max="12287" width="2.7109375" style="52" customWidth="1"/>
    <col min="12288" max="12288" width="14" style="52" bestFit="1" customWidth="1"/>
    <col min="12289" max="12289" width="2.7109375" style="52" customWidth="1"/>
    <col min="12290" max="12538" width="9.140625" style="52"/>
    <col min="12539" max="12539" width="83.5703125" style="52" bestFit="1" customWidth="1"/>
    <col min="12540" max="12540" width="9.140625" style="52"/>
    <col min="12541" max="12541" width="2.7109375" style="52" customWidth="1"/>
    <col min="12542" max="12542" width="13.28515625" style="52" bestFit="1" customWidth="1"/>
    <col min="12543" max="12543" width="2.7109375" style="52" customWidth="1"/>
    <col min="12544" max="12544" width="14" style="52" bestFit="1" customWidth="1"/>
    <col min="12545" max="12545" width="2.7109375" style="52" customWidth="1"/>
    <col min="12546" max="12794" width="9.140625" style="52"/>
    <col min="12795" max="12795" width="83.5703125" style="52" bestFit="1" customWidth="1"/>
    <col min="12796" max="12796" width="9.140625" style="52"/>
    <col min="12797" max="12797" width="2.7109375" style="52" customWidth="1"/>
    <col min="12798" max="12798" width="13.28515625" style="52" bestFit="1" customWidth="1"/>
    <col min="12799" max="12799" width="2.7109375" style="52" customWidth="1"/>
    <col min="12800" max="12800" width="14" style="52" bestFit="1" customWidth="1"/>
    <col min="12801" max="12801" width="2.7109375" style="52" customWidth="1"/>
    <col min="12802" max="13050" width="9.140625" style="52"/>
    <col min="13051" max="13051" width="83.5703125" style="52" bestFit="1" customWidth="1"/>
    <col min="13052" max="13052" width="9.140625" style="52"/>
    <col min="13053" max="13053" width="2.7109375" style="52" customWidth="1"/>
    <col min="13054" max="13054" width="13.28515625" style="52" bestFit="1" customWidth="1"/>
    <col min="13055" max="13055" width="2.7109375" style="52" customWidth="1"/>
    <col min="13056" max="13056" width="14" style="52" bestFit="1" customWidth="1"/>
    <col min="13057" max="13057" width="2.7109375" style="52" customWidth="1"/>
    <col min="13058" max="13306" width="9.140625" style="52"/>
    <col min="13307" max="13307" width="83.5703125" style="52" bestFit="1" customWidth="1"/>
    <col min="13308" max="13308" width="9.140625" style="52"/>
    <col min="13309" max="13309" width="2.7109375" style="52" customWidth="1"/>
    <col min="13310" max="13310" width="13.28515625" style="52" bestFit="1" customWidth="1"/>
    <col min="13311" max="13311" width="2.7109375" style="52" customWidth="1"/>
    <col min="13312" max="13312" width="14" style="52" bestFit="1" customWidth="1"/>
    <col min="13313" max="13313" width="2.7109375" style="52" customWidth="1"/>
    <col min="13314" max="13562" width="9.140625" style="52"/>
    <col min="13563" max="13563" width="83.5703125" style="52" bestFit="1" customWidth="1"/>
    <col min="13564" max="13564" width="9.140625" style="52"/>
    <col min="13565" max="13565" width="2.7109375" style="52" customWidth="1"/>
    <col min="13566" max="13566" width="13.28515625" style="52" bestFit="1" customWidth="1"/>
    <col min="13567" max="13567" width="2.7109375" style="52" customWidth="1"/>
    <col min="13568" max="13568" width="14" style="52" bestFit="1" customWidth="1"/>
    <col min="13569" max="13569" width="2.7109375" style="52" customWidth="1"/>
    <col min="13570" max="13818" width="9.140625" style="52"/>
    <col min="13819" max="13819" width="83.5703125" style="52" bestFit="1" customWidth="1"/>
    <col min="13820" max="13820" width="9.140625" style="52"/>
    <col min="13821" max="13821" width="2.7109375" style="52" customWidth="1"/>
    <col min="13822" max="13822" width="13.28515625" style="52" bestFit="1" customWidth="1"/>
    <col min="13823" max="13823" width="2.7109375" style="52" customWidth="1"/>
    <col min="13824" max="13824" width="14" style="52" bestFit="1" customWidth="1"/>
    <col min="13825" max="13825" width="2.7109375" style="52" customWidth="1"/>
    <col min="13826" max="14074" width="9.140625" style="52"/>
    <col min="14075" max="14075" width="83.5703125" style="52" bestFit="1" customWidth="1"/>
    <col min="14076" max="14076" width="9.140625" style="52"/>
    <col min="14077" max="14077" width="2.7109375" style="52" customWidth="1"/>
    <col min="14078" max="14078" width="13.28515625" style="52" bestFit="1" customWidth="1"/>
    <col min="14079" max="14079" width="2.7109375" style="52" customWidth="1"/>
    <col min="14080" max="14080" width="14" style="52" bestFit="1" customWidth="1"/>
    <col min="14081" max="14081" width="2.7109375" style="52" customWidth="1"/>
    <col min="14082" max="14330" width="9.140625" style="52"/>
    <col min="14331" max="14331" width="83.5703125" style="52" bestFit="1" customWidth="1"/>
    <col min="14332" max="14332" width="9.140625" style="52"/>
    <col min="14333" max="14333" width="2.7109375" style="52" customWidth="1"/>
    <col min="14334" max="14334" width="13.28515625" style="52" bestFit="1" customWidth="1"/>
    <col min="14335" max="14335" width="2.7109375" style="52" customWidth="1"/>
    <col min="14336" max="14336" width="14" style="52" bestFit="1" customWidth="1"/>
    <col min="14337" max="14337" width="2.7109375" style="52" customWidth="1"/>
    <col min="14338" max="14586" width="9.140625" style="52"/>
    <col min="14587" max="14587" width="83.5703125" style="52" bestFit="1" customWidth="1"/>
    <col min="14588" max="14588" width="9.140625" style="52"/>
    <col min="14589" max="14589" width="2.7109375" style="52" customWidth="1"/>
    <col min="14590" max="14590" width="13.28515625" style="52" bestFit="1" customWidth="1"/>
    <col min="14591" max="14591" width="2.7109375" style="52" customWidth="1"/>
    <col min="14592" max="14592" width="14" style="52" bestFit="1" customWidth="1"/>
    <col min="14593" max="14593" width="2.7109375" style="52" customWidth="1"/>
    <col min="14594" max="14842" width="9.140625" style="52"/>
    <col min="14843" max="14843" width="83.5703125" style="52" bestFit="1" customWidth="1"/>
    <col min="14844" max="14844" width="9.140625" style="52"/>
    <col min="14845" max="14845" width="2.7109375" style="52" customWidth="1"/>
    <col min="14846" max="14846" width="13.28515625" style="52" bestFit="1" customWidth="1"/>
    <col min="14847" max="14847" width="2.7109375" style="52" customWidth="1"/>
    <col min="14848" max="14848" width="14" style="52" bestFit="1" customWidth="1"/>
    <col min="14849" max="14849" width="2.7109375" style="52" customWidth="1"/>
    <col min="14850" max="15098" width="9.140625" style="52"/>
    <col min="15099" max="15099" width="83.5703125" style="52" bestFit="1" customWidth="1"/>
    <col min="15100" max="15100" width="9.140625" style="52"/>
    <col min="15101" max="15101" width="2.7109375" style="52" customWidth="1"/>
    <col min="15102" max="15102" width="13.28515625" style="52" bestFit="1" customWidth="1"/>
    <col min="15103" max="15103" width="2.7109375" style="52" customWidth="1"/>
    <col min="15104" max="15104" width="14" style="52" bestFit="1" customWidth="1"/>
    <col min="15105" max="15105" width="2.7109375" style="52" customWidth="1"/>
    <col min="15106" max="15354" width="9.140625" style="52"/>
    <col min="15355" max="15355" width="83.5703125" style="52" bestFit="1" customWidth="1"/>
    <col min="15356" max="15356" width="9.140625" style="52"/>
    <col min="15357" max="15357" width="2.7109375" style="52" customWidth="1"/>
    <col min="15358" max="15358" width="13.28515625" style="52" bestFit="1" customWidth="1"/>
    <col min="15359" max="15359" width="2.7109375" style="52" customWidth="1"/>
    <col min="15360" max="15360" width="14" style="52" bestFit="1" customWidth="1"/>
    <col min="15361" max="15361" width="2.7109375" style="52" customWidth="1"/>
    <col min="15362" max="15610" width="9.140625" style="52"/>
    <col min="15611" max="15611" width="83.5703125" style="52" bestFit="1" customWidth="1"/>
    <col min="15612" max="15612" width="9.140625" style="52"/>
    <col min="15613" max="15613" width="2.7109375" style="52" customWidth="1"/>
    <col min="15614" max="15614" width="13.28515625" style="52" bestFit="1" customWidth="1"/>
    <col min="15615" max="15615" width="2.7109375" style="52" customWidth="1"/>
    <col min="15616" max="15616" width="14" style="52" bestFit="1" customWidth="1"/>
    <col min="15617" max="15617" width="2.7109375" style="52" customWidth="1"/>
    <col min="15618" max="15866" width="9.140625" style="52"/>
    <col min="15867" max="15867" width="83.5703125" style="52" bestFit="1" customWidth="1"/>
    <col min="15868" max="15868" width="9.140625" style="52"/>
    <col min="15869" max="15869" width="2.7109375" style="52" customWidth="1"/>
    <col min="15870" max="15870" width="13.28515625" style="52" bestFit="1" customWidth="1"/>
    <col min="15871" max="15871" width="2.7109375" style="52" customWidth="1"/>
    <col min="15872" max="15872" width="14" style="52" bestFit="1" customWidth="1"/>
    <col min="15873" max="15873" width="2.7109375" style="52" customWidth="1"/>
    <col min="15874" max="16122" width="9.140625" style="52"/>
    <col min="16123" max="16123" width="83.5703125" style="52" bestFit="1" customWidth="1"/>
    <col min="16124" max="16124" width="9.140625" style="52"/>
    <col min="16125" max="16125" width="2.7109375" style="52" customWidth="1"/>
    <col min="16126" max="16126" width="13.28515625" style="52" bestFit="1" customWidth="1"/>
    <col min="16127" max="16127" width="2.7109375" style="52" customWidth="1"/>
    <col min="16128" max="16128" width="14" style="52" bestFit="1" customWidth="1"/>
    <col min="16129" max="16129" width="2.7109375" style="52" customWidth="1"/>
    <col min="16130" max="16384" width="9.140625" style="52"/>
  </cols>
  <sheetData>
    <row r="1" spans="1:13" s="265" customFormat="1" x14ac:dyDescent="0.2">
      <c r="A1" s="263" t="s">
        <v>37</v>
      </c>
      <c r="B1" s="5"/>
      <c r="C1" s="5"/>
      <c r="D1" s="264"/>
      <c r="E1" s="5"/>
      <c r="F1" s="5"/>
      <c r="H1" s="266"/>
      <c r="J1" s="266"/>
      <c r="K1" s="266"/>
      <c r="L1" s="267"/>
      <c r="M1" s="266"/>
    </row>
    <row r="3" spans="1:13" x14ac:dyDescent="0.2">
      <c r="A3" s="268" t="s">
        <v>224</v>
      </c>
    </row>
    <row r="4" spans="1:13" x14ac:dyDescent="0.2">
      <c r="A4" s="268" t="s">
        <v>2049</v>
      </c>
    </row>
    <row r="5" spans="1:13" x14ac:dyDescent="0.2">
      <c r="A5" s="269" t="s">
        <v>47</v>
      </c>
      <c r="B5" s="307" t="s">
        <v>0</v>
      </c>
      <c r="C5" s="307"/>
      <c r="E5" s="307" t="s">
        <v>1</v>
      </c>
      <c r="F5" s="307"/>
    </row>
    <row r="6" spans="1:13" s="38" customFormat="1" ht="13.5" thickBot="1" x14ac:dyDescent="0.25">
      <c r="A6" s="22"/>
      <c r="B6" s="260">
        <v>43830</v>
      </c>
      <c r="C6" s="260">
        <v>43465</v>
      </c>
      <c r="D6" s="261"/>
      <c r="E6" s="260">
        <v>43830</v>
      </c>
      <c r="F6" s="260">
        <v>43465</v>
      </c>
    </row>
    <row r="7" spans="1:13" s="38" customFormat="1" x14ac:dyDescent="0.2">
      <c r="A7" s="22"/>
      <c r="B7" s="262"/>
      <c r="C7" s="262"/>
      <c r="D7" s="57"/>
      <c r="E7" s="262"/>
      <c r="F7" s="262"/>
    </row>
    <row r="8" spans="1:13" x14ac:dyDescent="0.2">
      <c r="A8" s="8" t="s">
        <v>226</v>
      </c>
      <c r="B8" s="50">
        <v>71064</v>
      </c>
      <c r="C8" s="50">
        <v>46016</v>
      </c>
      <c r="D8" s="50"/>
      <c r="E8" s="50">
        <v>71064</v>
      </c>
      <c r="F8" s="50">
        <v>46016</v>
      </c>
      <c r="G8" s="41"/>
    </row>
    <row r="9" spans="1:13" x14ac:dyDescent="0.2">
      <c r="C9" s="49"/>
      <c r="D9" s="44"/>
      <c r="F9" s="49"/>
    </row>
    <row r="10" spans="1:13" x14ac:dyDescent="0.2">
      <c r="A10" s="8" t="s">
        <v>2023</v>
      </c>
      <c r="C10" s="55"/>
      <c r="D10" s="56"/>
      <c r="F10" s="55"/>
    </row>
    <row r="11" spans="1:13" x14ac:dyDescent="0.2">
      <c r="A11" s="22" t="s">
        <v>1841</v>
      </c>
      <c r="B11" s="169">
        <v>100</v>
      </c>
      <c r="C11" s="70">
        <v>193</v>
      </c>
      <c r="D11" s="44"/>
      <c r="E11" s="169">
        <v>100</v>
      </c>
      <c r="F11" s="70">
        <v>193</v>
      </c>
    </row>
    <row r="12" spans="1:13" x14ac:dyDescent="0.2">
      <c r="B12" s="25"/>
      <c r="C12" s="44"/>
      <c r="D12" s="44"/>
      <c r="E12" s="25"/>
      <c r="F12" s="44"/>
    </row>
    <row r="13" spans="1:13" ht="13.5" thickBot="1" x14ac:dyDescent="0.25">
      <c r="A13" s="8" t="s">
        <v>227</v>
      </c>
      <c r="B13" s="270">
        <v>71164</v>
      </c>
      <c r="C13" s="271">
        <v>46209</v>
      </c>
      <c r="D13" s="271"/>
      <c r="E13" s="270">
        <v>71164</v>
      </c>
      <c r="F13" s="271">
        <v>46209</v>
      </c>
    </row>
  </sheetData>
  <customSheetViews>
    <customSheetView guid="{352D79C3-3652-4ECC-AAA7-A7E48FCDBDCA}" showGridLines="0" topLeftCell="A13">
      <selection activeCell="D41" sqref="D41"/>
      <pageMargins left="0.511811024" right="0.511811024" top="0.78740157499999996" bottom="0.78740157499999996" header="0.31496062000000002" footer="0.31496062000000002"/>
    </customSheetView>
  </customSheetViews>
  <mergeCells count="2">
    <mergeCell ref="B5:C5"/>
    <mergeCell ref="E5:F5"/>
  </mergeCells>
  <pageMargins left="0.511811024" right="0.511811024" top="0.78740157499999996" bottom="0.78740157499999996" header="0.31496062000000002" footer="0.31496062000000002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Y32"/>
  <sheetViews>
    <sheetView showGridLines="0" zoomScaleNormal="100" zoomScaleSheetLayoutView="80" workbookViewId="0">
      <selection activeCell="E27" sqref="E27"/>
    </sheetView>
  </sheetViews>
  <sheetFormatPr defaultRowHeight="12.75" x14ac:dyDescent="0.2"/>
  <cols>
    <col min="1" max="1" width="1.7109375" style="38" customWidth="1"/>
    <col min="2" max="2" width="47.85546875" style="38" customWidth="1"/>
    <col min="3" max="5" width="13.7109375" style="48" customWidth="1"/>
    <col min="6" max="7" width="13.7109375" style="25" customWidth="1"/>
    <col min="8" max="8" width="13.7109375" style="48" customWidth="1"/>
    <col min="9" max="9" width="18.42578125" style="45" customWidth="1"/>
    <col min="10" max="13" width="18.42578125" style="38" customWidth="1"/>
    <col min="14" max="14" width="12.7109375" style="38" bestFit="1" customWidth="1"/>
    <col min="15" max="15" width="14.140625" style="45" bestFit="1" customWidth="1"/>
    <col min="16" max="17" width="11.28515625" style="38" customWidth="1"/>
    <col min="18" max="18" width="8.28515625" style="38" customWidth="1"/>
    <col min="19" max="19" width="9.28515625" style="38" bestFit="1" customWidth="1"/>
    <col min="20" max="20" width="6.140625" style="38" customWidth="1"/>
    <col min="21" max="21" width="8.7109375" style="38" customWidth="1"/>
    <col min="22" max="23" width="3.28515625" style="38" customWidth="1"/>
    <col min="24" max="24" width="3" style="45" customWidth="1"/>
    <col min="25" max="239" width="9.140625" style="38"/>
    <col min="240" max="240" width="1.7109375" style="38" customWidth="1"/>
    <col min="241" max="241" width="53.140625" style="38" customWidth="1"/>
    <col min="242" max="242" width="13" style="38" customWidth="1"/>
    <col min="243" max="243" width="0.7109375" style="38" customWidth="1"/>
    <col min="244" max="244" width="13" style="38" customWidth="1"/>
    <col min="245" max="245" width="0.7109375" style="38" customWidth="1"/>
    <col min="246" max="246" width="13" style="38" customWidth="1"/>
    <col min="247" max="247" width="2.140625" style="38" customWidth="1"/>
    <col min="248" max="248" width="17.42578125" style="38" bestFit="1" customWidth="1"/>
    <col min="249" max="249" width="2.140625" style="38" customWidth="1"/>
    <col min="250" max="250" width="10.7109375" style="38" customWidth="1"/>
    <col min="251" max="251" width="2.7109375" style="38" customWidth="1"/>
    <col min="252" max="252" width="13" style="38" customWidth="1"/>
    <col min="253" max="254" width="1.7109375" style="38" customWidth="1"/>
    <col min="255" max="255" width="10.140625" style="38" bestFit="1" customWidth="1"/>
    <col min="256" max="256" width="9.28515625" style="38" bestFit="1" customWidth="1"/>
    <col min="257" max="257" width="12.42578125" style="38" bestFit="1" customWidth="1"/>
    <col min="258" max="495" width="9.140625" style="38"/>
    <col min="496" max="496" width="1.7109375" style="38" customWidth="1"/>
    <col min="497" max="497" width="53.140625" style="38" customWidth="1"/>
    <col min="498" max="498" width="13" style="38" customWidth="1"/>
    <col min="499" max="499" width="0.7109375" style="38" customWidth="1"/>
    <col min="500" max="500" width="13" style="38" customWidth="1"/>
    <col min="501" max="501" width="0.7109375" style="38" customWidth="1"/>
    <col min="502" max="502" width="13" style="38" customWidth="1"/>
    <col min="503" max="503" width="2.140625" style="38" customWidth="1"/>
    <col min="504" max="504" width="17.42578125" style="38" bestFit="1" customWidth="1"/>
    <col min="505" max="505" width="2.140625" style="38" customWidth="1"/>
    <col min="506" max="506" width="10.7109375" style="38" customWidth="1"/>
    <col min="507" max="507" width="2.7109375" style="38" customWidth="1"/>
    <col min="508" max="508" width="13" style="38" customWidth="1"/>
    <col min="509" max="510" width="1.7109375" style="38" customWidth="1"/>
    <col min="511" max="511" width="10.140625" style="38" bestFit="1" customWidth="1"/>
    <col min="512" max="512" width="9.28515625" style="38" bestFit="1" customWidth="1"/>
    <col min="513" max="513" width="12.42578125" style="38" bestFit="1" customWidth="1"/>
    <col min="514" max="751" width="9.140625" style="38"/>
    <col min="752" max="752" width="1.7109375" style="38" customWidth="1"/>
    <col min="753" max="753" width="53.140625" style="38" customWidth="1"/>
    <col min="754" max="754" width="13" style="38" customWidth="1"/>
    <col min="755" max="755" width="0.7109375" style="38" customWidth="1"/>
    <col min="756" max="756" width="13" style="38" customWidth="1"/>
    <col min="757" max="757" width="0.7109375" style="38" customWidth="1"/>
    <col min="758" max="758" width="13" style="38" customWidth="1"/>
    <col min="759" max="759" width="2.140625" style="38" customWidth="1"/>
    <col min="760" max="760" width="17.42578125" style="38" bestFit="1" customWidth="1"/>
    <col min="761" max="761" width="2.140625" style="38" customWidth="1"/>
    <col min="762" max="762" width="10.7109375" style="38" customWidth="1"/>
    <col min="763" max="763" width="2.7109375" style="38" customWidth="1"/>
    <col min="764" max="764" width="13" style="38" customWidth="1"/>
    <col min="765" max="766" width="1.7109375" style="38" customWidth="1"/>
    <col min="767" max="767" width="10.140625" style="38" bestFit="1" customWidth="1"/>
    <col min="768" max="768" width="9.28515625" style="38" bestFit="1" customWidth="1"/>
    <col min="769" max="769" width="12.42578125" style="38" bestFit="1" customWidth="1"/>
    <col min="770" max="1007" width="9.140625" style="38"/>
    <col min="1008" max="1008" width="1.7109375" style="38" customWidth="1"/>
    <col min="1009" max="1009" width="53.140625" style="38" customWidth="1"/>
    <col min="1010" max="1010" width="13" style="38" customWidth="1"/>
    <col min="1011" max="1011" width="0.7109375" style="38" customWidth="1"/>
    <col min="1012" max="1012" width="13" style="38" customWidth="1"/>
    <col min="1013" max="1013" width="0.7109375" style="38" customWidth="1"/>
    <col min="1014" max="1014" width="13" style="38" customWidth="1"/>
    <col min="1015" max="1015" width="2.140625" style="38" customWidth="1"/>
    <col min="1016" max="1016" width="17.42578125" style="38" bestFit="1" customWidth="1"/>
    <col min="1017" max="1017" width="2.140625" style="38" customWidth="1"/>
    <col min="1018" max="1018" width="10.7109375" style="38" customWidth="1"/>
    <col min="1019" max="1019" width="2.7109375" style="38" customWidth="1"/>
    <col min="1020" max="1020" width="13" style="38" customWidth="1"/>
    <col min="1021" max="1022" width="1.7109375" style="38" customWidth="1"/>
    <col min="1023" max="1023" width="10.140625" style="38" bestFit="1" customWidth="1"/>
    <col min="1024" max="1024" width="9.28515625" style="38" bestFit="1" customWidth="1"/>
    <col min="1025" max="1025" width="12.42578125" style="38" bestFit="1" customWidth="1"/>
    <col min="1026" max="1263" width="9.140625" style="38"/>
    <col min="1264" max="1264" width="1.7109375" style="38" customWidth="1"/>
    <col min="1265" max="1265" width="53.140625" style="38" customWidth="1"/>
    <col min="1266" max="1266" width="13" style="38" customWidth="1"/>
    <col min="1267" max="1267" width="0.7109375" style="38" customWidth="1"/>
    <col min="1268" max="1268" width="13" style="38" customWidth="1"/>
    <col min="1269" max="1269" width="0.7109375" style="38" customWidth="1"/>
    <col min="1270" max="1270" width="13" style="38" customWidth="1"/>
    <col min="1271" max="1271" width="2.140625" style="38" customWidth="1"/>
    <col min="1272" max="1272" width="17.42578125" style="38" bestFit="1" customWidth="1"/>
    <col min="1273" max="1273" width="2.140625" style="38" customWidth="1"/>
    <col min="1274" max="1274" width="10.7109375" style="38" customWidth="1"/>
    <col min="1275" max="1275" width="2.7109375" style="38" customWidth="1"/>
    <col min="1276" max="1276" width="13" style="38" customWidth="1"/>
    <col min="1277" max="1278" width="1.7109375" style="38" customWidth="1"/>
    <col min="1279" max="1279" width="10.140625" style="38" bestFit="1" customWidth="1"/>
    <col min="1280" max="1280" width="9.28515625" style="38" bestFit="1" customWidth="1"/>
    <col min="1281" max="1281" width="12.42578125" style="38" bestFit="1" customWidth="1"/>
    <col min="1282" max="1519" width="9.140625" style="38"/>
    <col min="1520" max="1520" width="1.7109375" style="38" customWidth="1"/>
    <col min="1521" max="1521" width="53.140625" style="38" customWidth="1"/>
    <col min="1522" max="1522" width="13" style="38" customWidth="1"/>
    <col min="1523" max="1523" width="0.7109375" style="38" customWidth="1"/>
    <col min="1524" max="1524" width="13" style="38" customWidth="1"/>
    <col min="1525" max="1525" width="0.7109375" style="38" customWidth="1"/>
    <col min="1526" max="1526" width="13" style="38" customWidth="1"/>
    <col min="1527" max="1527" width="2.140625" style="38" customWidth="1"/>
    <col min="1528" max="1528" width="17.42578125" style="38" bestFit="1" customWidth="1"/>
    <col min="1529" max="1529" width="2.140625" style="38" customWidth="1"/>
    <col min="1530" max="1530" width="10.7109375" style="38" customWidth="1"/>
    <col min="1531" max="1531" width="2.7109375" style="38" customWidth="1"/>
    <col min="1532" max="1532" width="13" style="38" customWidth="1"/>
    <col min="1533" max="1534" width="1.7109375" style="38" customWidth="1"/>
    <col min="1535" max="1535" width="10.140625" style="38" bestFit="1" customWidth="1"/>
    <col min="1536" max="1536" width="9.28515625" style="38" bestFit="1" customWidth="1"/>
    <col min="1537" max="1537" width="12.42578125" style="38" bestFit="1" customWidth="1"/>
    <col min="1538" max="1775" width="9.140625" style="38"/>
    <col min="1776" max="1776" width="1.7109375" style="38" customWidth="1"/>
    <col min="1777" max="1777" width="53.140625" style="38" customWidth="1"/>
    <col min="1778" max="1778" width="13" style="38" customWidth="1"/>
    <col min="1779" max="1779" width="0.7109375" style="38" customWidth="1"/>
    <col min="1780" max="1780" width="13" style="38" customWidth="1"/>
    <col min="1781" max="1781" width="0.7109375" style="38" customWidth="1"/>
    <col min="1782" max="1782" width="13" style="38" customWidth="1"/>
    <col min="1783" max="1783" width="2.140625" style="38" customWidth="1"/>
    <col min="1784" max="1784" width="17.42578125" style="38" bestFit="1" customWidth="1"/>
    <col min="1785" max="1785" width="2.140625" style="38" customWidth="1"/>
    <col min="1786" max="1786" width="10.7109375" style="38" customWidth="1"/>
    <col min="1787" max="1787" width="2.7109375" style="38" customWidth="1"/>
    <col min="1788" max="1788" width="13" style="38" customWidth="1"/>
    <col min="1789" max="1790" width="1.7109375" style="38" customWidth="1"/>
    <col min="1791" max="1791" width="10.140625" style="38" bestFit="1" customWidth="1"/>
    <col min="1792" max="1792" width="9.28515625" style="38" bestFit="1" customWidth="1"/>
    <col min="1793" max="1793" width="12.42578125" style="38" bestFit="1" customWidth="1"/>
    <col min="1794" max="2031" width="9.140625" style="38"/>
    <col min="2032" max="2032" width="1.7109375" style="38" customWidth="1"/>
    <col min="2033" max="2033" width="53.140625" style="38" customWidth="1"/>
    <col min="2034" max="2034" width="13" style="38" customWidth="1"/>
    <col min="2035" max="2035" width="0.7109375" style="38" customWidth="1"/>
    <col min="2036" max="2036" width="13" style="38" customWidth="1"/>
    <col min="2037" max="2037" width="0.7109375" style="38" customWidth="1"/>
    <col min="2038" max="2038" width="13" style="38" customWidth="1"/>
    <col min="2039" max="2039" width="2.140625" style="38" customWidth="1"/>
    <col min="2040" max="2040" width="17.42578125" style="38" bestFit="1" customWidth="1"/>
    <col min="2041" max="2041" width="2.140625" style="38" customWidth="1"/>
    <col min="2042" max="2042" width="10.7109375" style="38" customWidth="1"/>
    <col min="2043" max="2043" width="2.7109375" style="38" customWidth="1"/>
    <col min="2044" max="2044" width="13" style="38" customWidth="1"/>
    <col min="2045" max="2046" width="1.7109375" style="38" customWidth="1"/>
    <col min="2047" max="2047" width="10.140625" style="38" bestFit="1" customWidth="1"/>
    <col min="2048" max="2048" width="9.28515625" style="38" bestFit="1" customWidth="1"/>
    <col min="2049" max="2049" width="12.42578125" style="38" bestFit="1" customWidth="1"/>
    <col min="2050" max="2287" width="9.140625" style="38"/>
    <col min="2288" max="2288" width="1.7109375" style="38" customWidth="1"/>
    <col min="2289" max="2289" width="53.140625" style="38" customWidth="1"/>
    <col min="2290" max="2290" width="13" style="38" customWidth="1"/>
    <col min="2291" max="2291" width="0.7109375" style="38" customWidth="1"/>
    <col min="2292" max="2292" width="13" style="38" customWidth="1"/>
    <col min="2293" max="2293" width="0.7109375" style="38" customWidth="1"/>
    <col min="2294" max="2294" width="13" style="38" customWidth="1"/>
    <col min="2295" max="2295" width="2.140625" style="38" customWidth="1"/>
    <col min="2296" max="2296" width="17.42578125" style="38" bestFit="1" customWidth="1"/>
    <col min="2297" max="2297" width="2.140625" style="38" customWidth="1"/>
    <col min="2298" max="2298" width="10.7109375" style="38" customWidth="1"/>
    <col min="2299" max="2299" width="2.7109375" style="38" customWidth="1"/>
    <col min="2300" max="2300" width="13" style="38" customWidth="1"/>
    <col min="2301" max="2302" width="1.7109375" style="38" customWidth="1"/>
    <col min="2303" max="2303" width="10.140625" style="38" bestFit="1" customWidth="1"/>
    <col min="2304" max="2304" width="9.28515625" style="38" bestFit="1" customWidth="1"/>
    <col min="2305" max="2305" width="12.42578125" style="38" bestFit="1" customWidth="1"/>
    <col min="2306" max="2543" width="9.140625" style="38"/>
    <col min="2544" max="2544" width="1.7109375" style="38" customWidth="1"/>
    <col min="2545" max="2545" width="53.140625" style="38" customWidth="1"/>
    <col min="2546" max="2546" width="13" style="38" customWidth="1"/>
    <col min="2547" max="2547" width="0.7109375" style="38" customWidth="1"/>
    <col min="2548" max="2548" width="13" style="38" customWidth="1"/>
    <col min="2549" max="2549" width="0.7109375" style="38" customWidth="1"/>
    <col min="2550" max="2550" width="13" style="38" customWidth="1"/>
    <col min="2551" max="2551" width="2.140625" style="38" customWidth="1"/>
    <col min="2552" max="2552" width="17.42578125" style="38" bestFit="1" customWidth="1"/>
    <col min="2553" max="2553" width="2.140625" style="38" customWidth="1"/>
    <col min="2554" max="2554" width="10.7109375" style="38" customWidth="1"/>
    <col min="2555" max="2555" width="2.7109375" style="38" customWidth="1"/>
    <col min="2556" max="2556" width="13" style="38" customWidth="1"/>
    <col min="2557" max="2558" width="1.7109375" style="38" customWidth="1"/>
    <col min="2559" max="2559" width="10.140625" style="38" bestFit="1" customWidth="1"/>
    <col min="2560" max="2560" width="9.28515625" style="38" bestFit="1" customWidth="1"/>
    <col min="2561" max="2561" width="12.42578125" style="38" bestFit="1" customWidth="1"/>
    <col min="2562" max="2799" width="9.140625" style="38"/>
    <col min="2800" max="2800" width="1.7109375" style="38" customWidth="1"/>
    <col min="2801" max="2801" width="53.140625" style="38" customWidth="1"/>
    <col min="2802" max="2802" width="13" style="38" customWidth="1"/>
    <col min="2803" max="2803" width="0.7109375" style="38" customWidth="1"/>
    <col min="2804" max="2804" width="13" style="38" customWidth="1"/>
    <col min="2805" max="2805" width="0.7109375" style="38" customWidth="1"/>
    <col min="2806" max="2806" width="13" style="38" customWidth="1"/>
    <col min="2807" max="2807" width="2.140625" style="38" customWidth="1"/>
    <col min="2808" max="2808" width="17.42578125" style="38" bestFit="1" customWidth="1"/>
    <col min="2809" max="2809" width="2.140625" style="38" customWidth="1"/>
    <col min="2810" max="2810" width="10.7109375" style="38" customWidth="1"/>
    <col min="2811" max="2811" width="2.7109375" style="38" customWidth="1"/>
    <col min="2812" max="2812" width="13" style="38" customWidth="1"/>
    <col min="2813" max="2814" width="1.7109375" style="38" customWidth="1"/>
    <col min="2815" max="2815" width="10.140625" style="38" bestFit="1" customWidth="1"/>
    <col min="2816" max="2816" width="9.28515625" style="38" bestFit="1" customWidth="1"/>
    <col min="2817" max="2817" width="12.42578125" style="38" bestFit="1" customWidth="1"/>
    <col min="2818" max="3055" width="9.140625" style="38"/>
    <col min="3056" max="3056" width="1.7109375" style="38" customWidth="1"/>
    <col min="3057" max="3057" width="53.140625" style="38" customWidth="1"/>
    <col min="3058" max="3058" width="13" style="38" customWidth="1"/>
    <col min="3059" max="3059" width="0.7109375" style="38" customWidth="1"/>
    <col min="3060" max="3060" width="13" style="38" customWidth="1"/>
    <col min="3061" max="3061" width="0.7109375" style="38" customWidth="1"/>
    <col min="3062" max="3062" width="13" style="38" customWidth="1"/>
    <col min="3063" max="3063" width="2.140625" style="38" customWidth="1"/>
    <col min="3064" max="3064" width="17.42578125" style="38" bestFit="1" customWidth="1"/>
    <col min="3065" max="3065" width="2.140625" style="38" customWidth="1"/>
    <col min="3066" max="3066" width="10.7109375" style="38" customWidth="1"/>
    <col min="3067" max="3067" width="2.7109375" style="38" customWidth="1"/>
    <col min="3068" max="3068" width="13" style="38" customWidth="1"/>
    <col min="3069" max="3070" width="1.7109375" style="38" customWidth="1"/>
    <col min="3071" max="3071" width="10.140625" style="38" bestFit="1" customWidth="1"/>
    <col min="3072" max="3072" width="9.28515625" style="38" bestFit="1" customWidth="1"/>
    <col min="3073" max="3073" width="12.42578125" style="38" bestFit="1" customWidth="1"/>
    <col min="3074" max="3311" width="9.140625" style="38"/>
    <col min="3312" max="3312" width="1.7109375" style="38" customWidth="1"/>
    <col min="3313" max="3313" width="53.140625" style="38" customWidth="1"/>
    <col min="3314" max="3314" width="13" style="38" customWidth="1"/>
    <col min="3315" max="3315" width="0.7109375" style="38" customWidth="1"/>
    <col min="3316" max="3316" width="13" style="38" customWidth="1"/>
    <col min="3317" max="3317" width="0.7109375" style="38" customWidth="1"/>
    <col min="3318" max="3318" width="13" style="38" customWidth="1"/>
    <col min="3319" max="3319" width="2.140625" style="38" customWidth="1"/>
    <col min="3320" max="3320" width="17.42578125" style="38" bestFit="1" customWidth="1"/>
    <col min="3321" max="3321" width="2.140625" style="38" customWidth="1"/>
    <col min="3322" max="3322" width="10.7109375" style="38" customWidth="1"/>
    <col min="3323" max="3323" width="2.7109375" style="38" customWidth="1"/>
    <col min="3324" max="3324" width="13" style="38" customWidth="1"/>
    <col min="3325" max="3326" width="1.7109375" style="38" customWidth="1"/>
    <col min="3327" max="3327" width="10.140625" style="38" bestFit="1" customWidth="1"/>
    <col min="3328" max="3328" width="9.28515625" style="38" bestFit="1" customWidth="1"/>
    <col min="3329" max="3329" width="12.42578125" style="38" bestFit="1" customWidth="1"/>
    <col min="3330" max="3567" width="9.140625" style="38"/>
    <col min="3568" max="3568" width="1.7109375" style="38" customWidth="1"/>
    <col min="3569" max="3569" width="53.140625" style="38" customWidth="1"/>
    <col min="3570" max="3570" width="13" style="38" customWidth="1"/>
    <col min="3571" max="3571" width="0.7109375" style="38" customWidth="1"/>
    <col min="3572" max="3572" width="13" style="38" customWidth="1"/>
    <col min="3573" max="3573" width="0.7109375" style="38" customWidth="1"/>
    <col min="3574" max="3574" width="13" style="38" customWidth="1"/>
    <col min="3575" max="3575" width="2.140625" style="38" customWidth="1"/>
    <col min="3576" max="3576" width="17.42578125" style="38" bestFit="1" customWidth="1"/>
    <col min="3577" max="3577" width="2.140625" style="38" customWidth="1"/>
    <col min="3578" max="3578" width="10.7109375" style="38" customWidth="1"/>
    <col min="3579" max="3579" width="2.7109375" style="38" customWidth="1"/>
    <col min="3580" max="3580" width="13" style="38" customWidth="1"/>
    <col min="3581" max="3582" width="1.7109375" style="38" customWidth="1"/>
    <col min="3583" max="3583" width="10.140625" style="38" bestFit="1" customWidth="1"/>
    <col min="3584" max="3584" width="9.28515625" style="38" bestFit="1" customWidth="1"/>
    <col min="3585" max="3585" width="12.42578125" style="38" bestFit="1" customWidth="1"/>
    <col min="3586" max="3823" width="9.140625" style="38"/>
    <col min="3824" max="3824" width="1.7109375" style="38" customWidth="1"/>
    <col min="3825" max="3825" width="53.140625" style="38" customWidth="1"/>
    <col min="3826" max="3826" width="13" style="38" customWidth="1"/>
    <col min="3827" max="3827" width="0.7109375" style="38" customWidth="1"/>
    <col min="3828" max="3828" width="13" style="38" customWidth="1"/>
    <col min="3829" max="3829" width="0.7109375" style="38" customWidth="1"/>
    <col min="3830" max="3830" width="13" style="38" customWidth="1"/>
    <col min="3831" max="3831" width="2.140625" style="38" customWidth="1"/>
    <col min="3832" max="3832" width="17.42578125" style="38" bestFit="1" customWidth="1"/>
    <col min="3833" max="3833" width="2.140625" style="38" customWidth="1"/>
    <col min="3834" max="3834" width="10.7109375" style="38" customWidth="1"/>
    <col min="3835" max="3835" width="2.7109375" style="38" customWidth="1"/>
    <col min="3836" max="3836" width="13" style="38" customWidth="1"/>
    <col min="3837" max="3838" width="1.7109375" style="38" customWidth="1"/>
    <col min="3839" max="3839" width="10.140625" style="38" bestFit="1" customWidth="1"/>
    <col min="3840" max="3840" width="9.28515625" style="38" bestFit="1" customWidth="1"/>
    <col min="3841" max="3841" width="12.42578125" style="38" bestFit="1" customWidth="1"/>
    <col min="3842" max="4079" width="9.140625" style="38"/>
    <col min="4080" max="4080" width="1.7109375" style="38" customWidth="1"/>
    <col min="4081" max="4081" width="53.140625" style="38" customWidth="1"/>
    <col min="4082" max="4082" width="13" style="38" customWidth="1"/>
    <col min="4083" max="4083" width="0.7109375" style="38" customWidth="1"/>
    <col min="4084" max="4084" width="13" style="38" customWidth="1"/>
    <col min="4085" max="4085" width="0.7109375" style="38" customWidth="1"/>
    <col min="4086" max="4086" width="13" style="38" customWidth="1"/>
    <col min="4087" max="4087" width="2.140625" style="38" customWidth="1"/>
    <col min="4088" max="4088" width="17.42578125" style="38" bestFit="1" customWidth="1"/>
    <col min="4089" max="4089" width="2.140625" style="38" customWidth="1"/>
    <col min="4090" max="4090" width="10.7109375" style="38" customWidth="1"/>
    <col min="4091" max="4091" width="2.7109375" style="38" customWidth="1"/>
    <col min="4092" max="4092" width="13" style="38" customWidth="1"/>
    <col min="4093" max="4094" width="1.7109375" style="38" customWidth="1"/>
    <col min="4095" max="4095" width="10.140625" style="38" bestFit="1" customWidth="1"/>
    <col min="4096" max="4096" width="9.28515625" style="38" bestFit="1" customWidth="1"/>
    <col min="4097" max="4097" width="12.42578125" style="38" bestFit="1" customWidth="1"/>
    <col min="4098" max="4335" width="9.140625" style="38"/>
    <col min="4336" max="4336" width="1.7109375" style="38" customWidth="1"/>
    <col min="4337" max="4337" width="53.140625" style="38" customWidth="1"/>
    <col min="4338" max="4338" width="13" style="38" customWidth="1"/>
    <col min="4339" max="4339" width="0.7109375" style="38" customWidth="1"/>
    <col min="4340" max="4340" width="13" style="38" customWidth="1"/>
    <col min="4341" max="4341" width="0.7109375" style="38" customWidth="1"/>
    <col min="4342" max="4342" width="13" style="38" customWidth="1"/>
    <col min="4343" max="4343" width="2.140625" style="38" customWidth="1"/>
    <col min="4344" max="4344" width="17.42578125" style="38" bestFit="1" customWidth="1"/>
    <col min="4345" max="4345" width="2.140625" style="38" customWidth="1"/>
    <col min="4346" max="4346" width="10.7109375" style="38" customWidth="1"/>
    <col min="4347" max="4347" width="2.7109375" style="38" customWidth="1"/>
    <col min="4348" max="4348" width="13" style="38" customWidth="1"/>
    <col min="4349" max="4350" width="1.7109375" style="38" customWidth="1"/>
    <col min="4351" max="4351" width="10.140625" style="38" bestFit="1" customWidth="1"/>
    <col min="4352" max="4352" width="9.28515625" style="38" bestFit="1" customWidth="1"/>
    <col min="4353" max="4353" width="12.42578125" style="38" bestFit="1" customWidth="1"/>
    <col min="4354" max="4591" width="9.140625" style="38"/>
    <col min="4592" max="4592" width="1.7109375" style="38" customWidth="1"/>
    <col min="4593" max="4593" width="53.140625" style="38" customWidth="1"/>
    <col min="4594" max="4594" width="13" style="38" customWidth="1"/>
    <col min="4595" max="4595" width="0.7109375" style="38" customWidth="1"/>
    <col min="4596" max="4596" width="13" style="38" customWidth="1"/>
    <col min="4597" max="4597" width="0.7109375" style="38" customWidth="1"/>
    <col min="4598" max="4598" width="13" style="38" customWidth="1"/>
    <col min="4599" max="4599" width="2.140625" style="38" customWidth="1"/>
    <col min="4600" max="4600" width="17.42578125" style="38" bestFit="1" customWidth="1"/>
    <col min="4601" max="4601" width="2.140625" style="38" customWidth="1"/>
    <col min="4602" max="4602" width="10.7109375" style="38" customWidth="1"/>
    <col min="4603" max="4603" width="2.7109375" style="38" customWidth="1"/>
    <col min="4604" max="4604" width="13" style="38" customWidth="1"/>
    <col min="4605" max="4606" width="1.7109375" style="38" customWidth="1"/>
    <col min="4607" max="4607" width="10.140625" style="38" bestFit="1" customWidth="1"/>
    <col min="4608" max="4608" width="9.28515625" style="38" bestFit="1" customWidth="1"/>
    <col min="4609" max="4609" width="12.42578125" style="38" bestFit="1" customWidth="1"/>
    <col min="4610" max="4847" width="9.140625" style="38"/>
    <col min="4848" max="4848" width="1.7109375" style="38" customWidth="1"/>
    <col min="4849" max="4849" width="53.140625" style="38" customWidth="1"/>
    <col min="4850" max="4850" width="13" style="38" customWidth="1"/>
    <col min="4851" max="4851" width="0.7109375" style="38" customWidth="1"/>
    <col min="4852" max="4852" width="13" style="38" customWidth="1"/>
    <col min="4853" max="4853" width="0.7109375" style="38" customWidth="1"/>
    <col min="4854" max="4854" width="13" style="38" customWidth="1"/>
    <col min="4855" max="4855" width="2.140625" style="38" customWidth="1"/>
    <col min="4856" max="4856" width="17.42578125" style="38" bestFit="1" customWidth="1"/>
    <col min="4857" max="4857" width="2.140625" style="38" customWidth="1"/>
    <col min="4858" max="4858" width="10.7109375" style="38" customWidth="1"/>
    <col min="4859" max="4859" width="2.7109375" style="38" customWidth="1"/>
    <col min="4860" max="4860" width="13" style="38" customWidth="1"/>
    <col min="4861" max="4862" width="1.7109375" style="38" customWidth="1"/>
    <col min="4863" max="4863" width="10.140625" style="38" bestFit="1" customWidth="1"/>
    <col min="4864" max="4864" width="9.28515625" style="38" bestFit="1" customWidth="1"/>
    <col min="4865" max="4865" width="12.42578125" style="38" bestFit="1" customWidth="1"/>
    <col min="4866" max="5103" width="9.140625" style="38"/>
    <col min="5104" max="5104" width="1.7109375" style="38" customWidth="1"/>
    <col min="5105" max="5105" width="53.140625" style="38" customWidth="1"/>
    <col min="5106" max="5106" width="13" style="38" customWidth="1"/>
    <col min="5107" max="5107" width="0.7109375" style="38" customWidth="1"/>
    <col min="5108" max="5108" width="13" style="38" customWidth="1"/>
    <col min="5109" max="5109" width="0.7109375" style="38" customWidth="1"/>
    <col min="5110" max="5110" width="13" style="38" customWidth="1"/>
    <col min="5111" max="5111" width="2.140625" style="38" customWidth="1"/>
    <col min="5112" max="5112" width="17.42578125" style="38" bestFit="1" customWidth="1"/>
    <col min="5113" max="5113" width="2.140625" style="38" customWidth="1"/>
    <col min="5114" max="5114" width="10.7109375" style="38" customWidth="1"/>
    <col min="5115" max="5115" width="2.7109375" style="38" customWidth="1"/>
    <col min="5116" max="5116" width="13" style="38" customWidth="1"/>
    <col min="5117" max="5118" width="1.7109375" style="38" customWidth="1"/>
    <col min="5119" max="5119" width="10.140625" style="38" bestFit="1" customWidth="1"/>
    <col min="5120" max="5120" width="9.28515625" style="38" bestFit="1" customWidth="1"/>
    <col min="5121" max="5121" width="12.42578125" style="38" bestFit="1" customWidth="1"/>
    <col min="5122" max="5359" width="9.140625" style="38"/>
    <col min="5360" max="5360" width="1.7109375" style="38" customWidth="1"/>
    <col min="5361" max="5361" width="53.140625" style="38" customWidth="1"/>
    <col min="5362" max="5362" width="13" style="38" customWidth="1"/>
    <col min="5363" max="5363" width="0.7109375" style="38" customWidth="1"/>
    <col min="5364" max="5364" width="13" style="38" customWidth="1"/>
    <col min="5365" max="5365" width="0.7109375" style="38" customWidth="1"/>
    <col min="5366" max="5366" width="13" style="38" customWidth="1"/>
    <col min="5367" max="5367" width="2.140625" style="38" customWidth="1"/>
    <col min="5368" max="5368" width="17.42578125" style="38" bestFit="1" customWidth="1"/>
    <col min="5369" max="5369" width="2.140625" style="38" customWidth="1"/>
    <col min="5370" max="5370" width="10.7109375" style="38" customWidth="1"/>
    <col min="5371" max="5371" width="2.7109375" style="38" customWidth="1"/>
    <col min="5372" max="5372" width="13" style="38" customWidth="1"/>
    <col min="5373" max="5374" width="1.7109375" style="38" customWidth="1"/>
    <col min="5375" max="5375" width="10.140625" style="38" bestFit="1" customWidth="1"/>
    <col min="5376" max="5376" width="9.28515625" style="38" bestFit="1" customWidth="1"/>
    <col min="5377" max="5377" width="12.42578125" style="38" bestFit="1" customWidth="1"/>
    <col min="5378" max="5615" width="9.140625" style="38"/>
    <col min="5616" max="5616" width="1.7109375" style="38" customWidth="1"/>
    <col min="5617" max="5617" width="53.140625" style="38" customWidth="1"/>
    <col min="5618" max="5618" width="13" style="38" customWidth="1"/>
    <col min="5619" max="5619" width="0.7109375" style="38" customWidth="1"/>
    <col min="5620" max="5620" width="13" style="38" customWidth="1"/>
    <col min="5621" max="5621" width="0.7109375" style="38" customWidth="1"/>
    <col min="5622" max="5622" width="13" style="38" customWidth="1"/>
    <col min="5623" max="5623" width="2.140625" style="38" customWidth="1"/>
    <col min="5624" max="5624" width="17.42578125" style="38" bestFit="1" customWidth="1"/>
    <col min="5625" max="5625" width="2.140625" style="38" customWidth="1"/>
    <col min="5626" max="5626" width="10.7109375" style="38" customWidth="1"/>
    <col min="5627" max="5627" width="2.7109375" style="38" customWidth="1"/>
    <col min="5628" max="5628" width="13" style="38" customWidth="1"/>
    <col min="5629" max="5630" width="1.7109375" style="38" customWidth="1"/>
    <col min="5631" max="5631" width="10.140625" style="38" bestFit="1" customWidth="1"/>
    <col min="5632" max="5632" width="9.28515625" style="38" bestFit="1" customWidth="1"/>
    <col min="5633" max="5633" width="12.42578125" style="38" bestFit="1" customWidth="1"/>
    <col min="5634" max="5871" width="9.140625" style="38"/>
    <col min="5872" max="5872" width="1.7109375" style="38" customWidth="1"/>
    <col min="5873" max="5873" width="53.140625" style="38" customWidth="1"/>
    <col min="5874" max="5874" width="13" style="38" customWidth="1"/>
    <col min="5875" max="5875" width="0.7109375" style="38" customWidth="1"/>
    <col min="5876" max="5876" width="13" style="38" customWidth="1"/>
    <col min="5877" max="5877" width="0.7109375" style="38" customWidth="1"/>
    <col min="5878" max="5878" width="13" style="38" customWidth="1"/>
    <col min="5879" max="5879" width="2.140625" style="38" customWidth="1"/>
    <col min="5880" max="5880" width="17.42578125" style="38" bestFit="1" customWidth="1"/>
    <col min="5881" max="5881" width="2.140625" style="38" customWidth="1"/>
    <col min="5882" max="5882" width="10.7109375" style="38" customWidth="1"/>
    <col min="5883" max="5883" width="2.7109375" style="38" customWidth="1"/>
    <col min="5884" max="5884" width="13" style="38" customWidth="1"/>
    <col min="5885" max="5886" width="1.7109375" style="38" customWidth="1"/>
    <col min="5887" max="5887" width="10.140625" style="38" bestFit="1" customWidth="1"/>
    <col min="5888" max="5888" width="9.28515625" style="38" bestFit="1" customWidth="1"/>
    <col min="5889" max="5889" width="12.42578125" style="38" bestFit="1" customWidth="1"/>
    <col min="5890" max="6127" width="9.140625" style="38"/>
    <col min="6128" max="6128" width="1.7109375" style="38" customWidth="1"/>
    <col min="6129" max="6129" width="53.140625" style="38" customWidth="1"/>
    <col min="6130" max="6130" width="13" style="38" customWidth="1"/>
    <col min="6131" max="6131" width="0.7109375" style="38" customWidth="1"/>
    <col min="6132" max="6132" width="13" style="38" customWidth="1"/>
    <col min="6133" max="6133" width="0.7109375" style="38" customWidth="1"/>
    <col min="6134" max="6134" width="13" style="38" customWidth="1"/>
    <col min="6135" max="6135" width="2.140625" style="38" customWidth="1"/>
    <col min="6136" max="6136" width="17.42578125" style="38" bestFit="1" customWidth="1"/>
    <col min="6137" max="6137" width="2.140625" style="38" customWidth="1"/>
    <col min="6138" max="6138" width="10.7109375" style="38" customWidth="1"/>
    <col min="6139" max="6139" width="2.7109375" style="38" customWidth="1"/>
    <col min="6140" max="6140" width="13" style="38" customWidth="1"/>
    <col min="6141" max="6142" width="1.7109375" style="38" customWidth="1"/>
    <col min="6143" max="6143" width="10.140625" style="38" bestFit="1" customWidth="1"/>
    <col min="6144" max="6144" width="9.28515625" style="38" bestFit="1" customWidth="1"/>
    <col min="6145" max="6145" width="12.42578125" style="38" bestFit="1" customWidth="1"/>
    <col min="6146" max="6383" width="9.140625" style="38"/>
    <col min="6384" max="6384" width="1.7109375" style="38" customWidth="1"/>
    <col min="6385" max="6385" width="53.140625" style="38" customWidth="1"/>
    <col min="6386" max="6386" width="13" style="38" customWidth="1"/>
    <col min="6387" max="6387" width="0.7109375" style="38" customWidth="1"/>
    <col min="6388" max="6388" width="13" style="38" customWidth="1"/>
    <col min="6389" max="6389" width="0.7109375" style="38" customWidth="1"/>
    <col min="6390" max="6390" width="13" style="38" customWidth="1"/>
    <col min="6391" max="6391" width="2.140625" style="38" customWidth="1"/>
    <col min="6392" max="6392" width="17.42578125" style="38" bestFit="1" customWidth="1"/>
    <col min="6393" max="6393" width="2.140625" style="38" customWidth="1"/>
    <col min="6394" max="6394" width="10.7109375" style="38" customWidth="1"/>
    <col min="6395" max="6395" width="2.7109375" style="38" customWidth="1"/>
    <col min="6396" max="6396" width="13" style="38" customWidth="1"/>
    <col min="6397" max="6398" width="1.7109375" style="38" customWidth="1"/>
    <col min="6399" max="6399" width="10.140625" style="38" bestFit="1" customWidth="1"/>
    <col min="6400" max="6400" width="9.28515625" style="38" bestFit="1" customWidth="1"/>
    <col min="6401" max="6401" width="12.42578125" style="38" bestFit="1" customWidth="1"/>
    <col min="6402" max="6639" width="9.140625" style="38"/>
    <col min="6640" max="6640" width="1.7109375" style="38" customWidth="1"/>
    <col min="6641" max="6641" width="53.140625" style="38" customWidth="1"/>
    <col min="6642" max="6642" width="13" style="38" customWidth="1"/>
    <col min="6643" max="6643" width="0.7109375" style="38" customWidth="1"/>
    <col min="6644" max="6644" width="13" style="38" customWidth="1"/>
    <col min="6645" max="6645" width="0.7109375" style="38" customWidth="1"/>
    <col min="6646" max="6646" width="13" style="38" customWidth="1"/>
    <col min="6647" max="6647" width="2.140625" style="38" customWidth="1"/>
    <col min="6648" max="6648" width="17.42578125" style="38" bestFit="1" customWidth="1"/>
    <col min="6649" max="6649" width="2.140625" style="38" customWidth="1"/>
    <col min="6650" max="6650" width="10.7109375" style="38" customWidth="1"/>
    <col min="6651" max="6651" width="2.7109375" style="38" customWidth="1"/>
    <col min="6652" max="6652" width="13" style="38" customWidth="1"/>
    <col min="6653" max="6654" width="1.7109375" style="38" customWidth="1"/>
    <col min="6655" max="6655" width="10.140625" style="38" bestFit="1" customWidth="1"/>
    <col min="6656" max="6656" width="9.28515625" style="38" bestFit="1" customWidth="1"/>
    <col min="6657" max="6657" width="12.42578125" style="38" bestFit="1" customWidth="1"/>
    <col min="6658" max="6895" width="9.140625" style="38"/>
    <col min="6896" max="6896" width="1.7109375" style="38" customWidth="1"/>
    <col min="6897" max="6897" width="53.140625" style="38" customWidth="1"/>
    <col min="6898" max="6898" width="13" style="38" customWidth="1"/>
    <col min="6899" max="6899" width="0.7109375" style="38" customWidth="1"/>
    <col min="6900" max="6900" width="13" style="38" customWidth="1"/>
    <col min="6901" max="6901" width="0.7109375" style="38" customWidth="1"/>
    <col min="6902" max="6902" width="13" style="38" customWidth="1"/>
    <col min="6903" max="6903" width="2.140625" style="38" customWidth="1"/>
    <col min="6904" max="6904" width="17.42578125" style="38" bestFit="1" customWidth="1"/>
    <col min="6905" max="6905" width="2.140625" style="38" customWidth="1"/>
    <col min="6906" max="6906" width="10.7109375" style="38" customWidth="1"/>
    <col min="6907" max="6907" width="2.7109375" style="38" customWidth="1"/>
    <col min="6908" max="6908" width="13" style="38" customWidth="1"/>
    <col min="6909" max="6910" width="1.7109375" style="38" customWidth="1"/>
    <col min="6911" max="6911" width="10.140625" style="38" bestFit="1" customWidth="1"/>
    <col min="6912" max="6912" width="9.28515625" style="38" bestFit="1" customWidth="1"/>
    <col min="6913" max="6913" width="12.42578125" style="38" bestFit="1" customWidth="1"/>
    <col min="6914" max="7151" width="9.140625" style="38"/>
    <col min="7152" max="7152" width="1.7109375" style="38" customWidth="1"/>
    <col min="7153" max="7153" width="53.140625" style="38" customWidth="1"/>
    <col min="7154" max="7154" width="13" style="38" customWidth="1"/>
    <col min="7155" max="7155" width="0.7109375" style="38" customWidth="1"/>
    <col min="7156" max="7156" width="13" style="38" customWidth="1"/>
    <col min="7157" max="7157" width="0.7109375" style="38" customWidth="1"/>
    <col min="7158" max="7158" width="13" style="38" customWidth="1"/>
    <col min="7159" max="7159" width="2.140625" style="38" customWidth="1"/>
    <col min="7160" max="7160" width="17.42578125" style="38" bestFit="1" customWidth="1"/>
    <col min="7161" max="7161" width="2.140625" style="38" customWidth="1"/>
    <col min="7162" max="7162" width="10.7109375" style="38" customWidth="1"/>
    <col min="7163" max="7163" width="2.7109375" style="38" customWidth="1"/>
    <col min="7164" max="7164" width="13" style="38" customWidth="1"/>
    <col min="7165" max="7166" width="1.7109375" style="38" customWidth="1"/>
    <col min="7167" max="7167" width="10.140625" style="38" bestFit="1" customWidth="1"/>
    <col min="7168" max="7168" width="9.28515625" style="38" bestFit="1" customWidth="1"/>
    <col min="7169" max="7169" width="12.42578125" style="38" bestFit="1" customWidth="1"/>
    <col min="7170" max="7407" width="9.140625" style="38"/>
    <col min="7408" max="7408" width="1.7109375" style="38" customWidth="1"/>
    <col min="7409" max="7409" width="53.140625" style="38" customWidth="1"/>
    <col min="7410" max="7410" width="13" style="38" customWidth="1"/>
    <col min="7411" max="7411" width="0.7109375" style="38" customWidth="1"/>
    <col min="7412" max="7412" width="13" style="38" customWidth="1"/>
    <col min="7413" max="7413" width="0.7109375" style="38" customWidth="1"/>
    <col min="7414" max="7414" width="13" style="38" customWidth="1"/>
    <col min="7415" max="7415" width="2.140625" style="38" customWidth="1"/>
    <col min="7416" max="7416" width="17.42578125" style="38" bestFit="1" customWidth="1"/>
    <col min="7417" max="7417" width="2.140625" style="38" customWidth="1"/>
    <col min="7418" max="7418" width="10.7109375" style="38" customWidth="1"/>
    <col min="7419" max="7419" width="2.7109375" style="38" customWidth="1"/>
    <col min="7420" max="7420" width="13" style="38" customWidth="1"/>
    <col min="7421" max="7422" width="1.7109375" style="38" customWidth="1"/>
    <col min="7423" max="7423" width="10.140625" style="38" bestFit="1" customWidth="1"/>
    <col min="7424" max="7424" width="9.28515625" style="38" bestFit="1" customWidth="1"/>
    <col min="7425" max="7425" width="12.42578125" style="38" bestFit="1" customWidth="1"/>
    <col min="7426" max="7663" width="9.140625" style="38"/>
    <col min="7664" max="7664" width="1.7109375" style="38" customWidth="1"/>
    <col min="7665" max="7665" width="53.140625" style="38" customWidth="1"/>
    <col min="7666" max="7666" width="13" style="38" customWidth="1"/>
    <col min="7667" max="7667" width="0.7109375" style="38" customWidth="1"/>
    <col min="7668" max="7668" width="13" style="38" customWidth="1"/>
    <col min="7669" max="7669" width="0.7109375" style="38" customWidth="1"/>
    <col min="7670" max="7670" width="13" style="38" customWidth="1"/>
    <col min="7671" max="7671" width="2.140625" style="38" customWidth="1"/>
    <col min="7672" max="7672" width="17.42578125" style="38" bestFit="1" customWidth="1"/>
    <col min="7673" max="7673" width="2.140625" style="38" customWidth="1"/>
    <col min="7674" max="7674" width="10.7109375" style="38" customWidth="1"/>
    <col min="7675" max="7675" width="2.7109375" style="38" customWidth="1"/>
    <col min="7676" max="7676" width="13" style="38" customWidth="1"/>
    <col min="7677" max="7678" width="1.7109375" style="38" customWidth="1"/>
    <col min="7679" max="7679" width="10.140625" style="38" bestFit="1" customWidth="1"/>
    <col min="7680" max="7680" width="9.28515625" style="38" bestFit="1" customWidth="1"/>
    <col min="7681" max="7681" width="12.42578125" style="38" bestFit="1" customWidth="1"/>
    <col min="7682" max="7919" width="9.140625" style="38"/>
    <col min="7920" max="7920" width="1.7109375" style="38" customWidth="1"/>
    <col min="7921" max="7921" width="53.140625" style="38" customWidth="1"/>
    <col min="7922" max="7922" width="13" style="38" customWidth="1"/>
    <col min="7923" max="7923" width="0.7109375" style="38" customWidth="1"/>
    <col min="7924" max="7924" width="13" style="38" customWidth="1"/>
    <col min="7925" max="7925" width="0.7109375" style="38" customWidth="1"/>
    <col min="7926" max="7926" width="13" style="38" customWidth="1"/>
    <col min="7927" max="7927" width="2.140625" style="38" customWidth="1"/>
    <col min="7928" max="7928" width="17.42578125" style="38" bestFit="1" customWidth="1"/>
    <col min="7929" max="7929" width="2.140625" style="38" customWidth="1"/>
    <col min="7930" max="7930" width="10.7109375" style="38" customWidth="1"/>
    <col min="7931" max="7931" width="2.7109375" style="38" customWidth="1"/>
    <col min="7932" max="7932" width="13" style="38" customWidth="1"/>
    <col min="7933" max="7934" width="1.7109375" style="38" customWidth="1"/>
    <col min="7935" max="7935" width="10.140625" style="38" bestFit="1" customWidth="1"/>
    <col min="7936" max="7936" width="9.28515625" style="38" bestFit="1" customWidth="1"/>
    <col min="7937" max="7937" width="12.42578125" style="38" bestFit="1" customWidth="1"/>
    <col min="7938" max="8175" width="9.140625" style="38"/>
    <col min="8176" max="8176" width="1.7109375" style="38" customWidth="1"/>
    <col min="8177" max="8177" width="53.140625" style="38" customWidth="1"/>
    <col min="8178" max="8178" width="13" style="38" customWidth="1"/>
    <col min="8179" max="8179" width="0.7109375" style="38" customWidth="1"/>
    <col min="8180" max="8180" width="13" style="38" customWidth="1"/>
    <col min="8181" max="8181" width="0.7109375" style="38" customWidth="1"/>
    <col min="8182" max="8182" width="13" style="38" customWidth="1"/>
    <col min="8183" max="8183" width="2.140625" style="38" customWidth="1"/>
    <col min="8184" max="8184" width="17.42578125" style="38" bestFit="1" customWidth="1"/>
    <col min="8185" max="8185" width="2.140625" style="38" customWidth="1"/>
    <col min="8186" max="8186" width="10.7109375" style="38" customWidth="1"/>
    <col min="8187" max="8187" width="2.7109375" style="38" customWidth="1"/>
    <col min="8188" max="8188" width="13" style="38" customWidth="1"/>
    <col min="8189" max="8190" width="1.7109375" style="38" customWidth="1"/>
    <col min="8191" max="8191" width="10.140625" style="38" bestFit="1" customWidth="1"/>
    <col min="8192" max="8192" width="9.28515625" style="38" bestFit="1" customWidth="1"/>
    <col min="8193" max="8193" width="12.42578125" style="38" bestFit="1" customWidth="1"/>
    <col min="8194" max="8431" width="9.140625" style="38"/>
    <col min="8432" max="8432" width="1.7109375" style="38" customWidth="1"/>
    <col min="8433" max="8433" width="53.140625" style="38" customWidth="1"/>
    <col min="8434" max="8434" width="13" style="38" customWidth="1"/>
    <col min="8435" max="8435" width="0.7109375" style="38" customWidth="1"/>
    <col min="8436" max="8436" width="13" style="38" customWidth="1"/>
    <col min="8437" max="8437" width="0.7109375" style="38" customWidth="1"/>
    <col min="8438" max="8438" width="13" style="38" customWidth="1"/>
    <col min="8439" max="8439" width="2.140625" style="38" customWidth="1"/>
    <col min="8440" max="8440" width="17.42578125" style="38" bestFit="1" customWidth="1"/>
    <col min="8441" max="8441" width="2.140625" style="38" customWidth="1"/>
    <col min="8442" max="8442" width="10.7109375" style="38" customWidth="1"/>
    <col min="8443" max="8443" width="2.7109375" style="38" customWidth="1"/>
    <col min="8444" max="8444" width="13" style="38" customWidth="1"/>
    <col min="8445" max="8446" width="1.7109375" style="38" customWidth="1"/>
    <col min="8447" max="8447" width="10.140625" style="38" bestFit="1" customWidth="1"/>
    <col min="8448" max="8448" width="9.28515625" style="38" bestFit="1" customWidth="1"/>
    <col min="8449" max="8449" width="12.42578125" style="38" bestFit="1" customWidth="1"/>
    <col min="8450" max="8687" width="9.140625" style="38"/>
    <col min="8688" max="8688" width="1.7109375" style="38" customWidth="1"/>
    <col min="8689" max="8689" width="53.140625" style="38" customWidth="1"/>
    <col min="8690" max="8690" width="13" style="38" customWidth="1"/>
    <col min="8691" max="8691" width="0.7109375" style="38" customWidth="1"/>
    <col min="8692" max="8692" width="13" style="38" customWidth="1"/>
    <col min="8693" max="8693" width="0.7109375" style="38" customWidth="1"/>
    <col min="8694" max="8694" width="13" style="38" customWidth="1"/>
    <col min="8695" max="8695" width="2.140625" style="38" customWidth="1"/>
    <col min="8696" max="8696" width="17.42578125" style="38" bestFit="1" customWidth="1"/>
    <col min="8697" max="8697" width="2.140625" style="38" customWidth="1"/>
    <col min="8698" max="8698" width="10.7109375" style="38" customWidth="1"/>
    <col min="8699" max="8699" width="2.7109375" style="38" customWidth="1"/>
    <col min="8700" max="8700" width="13" style="38" customWidth="1"/>
    <col min="8701" max="8702" width="1.7109375" style="38" customWidth="1"/>
    <col min="8703" max="8703" width="10.140625" style="38" bestFit="1" customWidth="1"/>
    <col min="8704" max="8704" width="9.28515625" style="38" bestFit="1" customWidth="1"/>
    <col min="8705" max="8705" width="12.42578125" style="38" bestFit="1" customWidth="1"/>
    <col min="8706" max="8943" width="9.140625" style="38"/>
    <col min="8944" max="8944" width="1.7109375" style="38" customWidth="1"/>
    <col min="8945" max="8945" width="53.140625" style="38" customWidth="1"/>
    <col min="8946" max="8946" width="13" style="38" customWidth="1"/>
    <col min="8947" max="8947" width="0.7109375" style="38" customWidth="1"/>
    <col min="8948" max="8948" width="13" style="38" customWidth="1"/>
    <col min="8949" max="8949" width="0.7109375" style="38" customWidth="1"/>
    <col min="8950" max="8950" width="13" style="38" customWidth="1"/>
    <col min="8951" max="8951" width="2.140625" style="38" customWidth="1"/>
    <col min="8952" max="8952" width="17.42578125" style="38" bestFit="1" customWidth="1"/>
    <col min="8953" max="8953" width="2.140625" style="38" customWidth="1"/>
    <col min="8954" max="8954" width="10.7109375" style="38" customWidth="1"/>
    <col min="8955" max="8955" width="2.7109375" style="38" customWidth="1"/>
    <col min="8956" max="8956" width="13" style="38" customWidth="1"/>
    <col min="8957" max="8958" width="1.7109375" style="38" customWidth="1"/>
    <col min="8959" max="8959" width="10.140625" style="38" bestFit="1" customWidth="1"/>
    <col min="8960" max="8960" width="9.28515625" style="38" bestFit="1" customWidth="1"/>
    <col min="8961" max="8961" width="12.42578125" style="38" bestFit="1" customWidth="1"/>
    <col min="8962" max="9199" width="9.140625" style="38"/>
    <col min="9200" max="9200" width="1.7109375" style="38" customWidth="1"/>
    <col min="9201" max="9201" width="53.140625" style="38" customWidth="1"/>
    <col min="9202" max="9202" width="13" style="38" customWidth="1"/>
    <col min="9203" max="9203" width="0.7109375" style="38" customWidth="1"/>
    <col min="9204" max="9204" width="13" style="38" customWidth="1"/>
    <col min="9205" max="9205" width="0.7109375" style="38" customWidth="1"/>
    <col min="9206" max="9206" width="13" style="38" customWidth="1"/>
    <col min="9207" max="9207" width="2.140625" style="38" customWidth="1"/>
    <col min="9208" max="9208" width="17.42578125" style="38" bestFit="1" customWidth="1"/>
    <col min="9209" max="9209" width="2.140625" style="38" customWidth="1"/>
    <col min="9210" max="9210" width="10.7109375" style="38" customWidth="1"/>
    <col min="9211" max="9211" width="2.7109375" style="38" customWidth="1"/>
    <col min="9212" max="9212" width="13" style="38" customWidth="1"/>
    <col min="9213" max="9214" width="1.7109375" style="38" customWidth="1"/>
    <col min="9215" max="9215" width="10.140625" style="38" bestFit="1" customWidth="1"/>
    <col min="9216" max="9216" width="9.28515625" style="38" bestFit="1" customWidth="1"/>
    <col min="9217" max="9217" width="12.42578125" style="38" bestFit="1" customWidth="1"/>
    <col min="9218" max="9455" width="9.140625" style="38"/>
    <col min="9456" max="9456" width="1.7109375" style="38" customWidth="1"/>
    <col min="9457" max="9457" width="53.140625" style="38" customWidth="1"/>
    <col min="9458" max="9458" width="13" style="38" customWidth="1"/>
    <col min="9459" max="9459" width="0.7109375" style="38" customWidth="1"/>
    <col min="9460" max="9460" width="13" style="38" customWidth="1"/>
    <col min="9461" max="9461" width="0.7109375" style="38" customWidth="1"/>
    <col min="9462" max="9462" width="13" style="38" customWidth="1"/>
    <col min="9463" max="9463" width="2.140625" style="38" customWidth="1"/>
    <col min="9464" max="9464" width="17.42578125" style="38" bestFit="1" customWidth="1"/>
    <col min="9465" max="9465" width="2.140625" style="38" customWidth="1"/>
    <col min="9466" max="9466" width="10.7109375" style="38" customWidth="1"/>
    <col min="9467" max="9467" width="2.7109375" style="38" customWidth="1"/>
    <col min="9468" max="9468" width="13" style="38" customWidth="1"/>
    <col min="9469" max="9470" width="1.7109375" style="38" customWidth="1"/>
    <col min="9471" max="9471" width="10.140625" style="38" bestFit="1" customWidth="1"/>
    <col min="9472" max="9472" width="9.28515625" style="38" bestFit="1" customWidth="1"/>
    <col min="9473" max="9473" width="12.42578125" style="38" bestFit="1" customWidth="1"/>
    <col min="9474" max="9711" width="9.140625" style="38"/>
    <col min="9712" max="9712" width="1.7109375" style="38" customWidth="1"/>
    <col min="9713" max="9713" width="53.140625" style="38" customWidth="1"/>
    <col min="9714" max="9714" width="13" style="38" customWidth="1"/>
    <col min="9715" max="9715" width="0.7109375" style="38" customWidth="1"/>
    <col min="9716" max="9716" width="13" style="38" customWidth="1"/>
    <col min="9717" max="9717" width="0.7109375" style="38" customWidth="1"/>
    <col min="9718" max="9718" width="13" style="38" customWidth="1"/>
    <col min="9719" max="9719" width="2.140625" style="38" customWidth="1"/>
    <col min="9720" max="9720" width="17.42578125" style="38" bestFit="1" customWidth="1"/>
    <col min="9721" max="9721" width="2.140625" style="38" customWidth="1"/>
    <col min="9722" max="9722" width="10.7109375" style="38" customWidth="1"/>
    <col min="9723" max="9723" width="2.7109375" style="38" customWidth="1"/>
    <col min="9724" max="9724" width="13" style="38" customWidth="1"/>
    <col min="9725" max="9726" width="1.7109375" style="38" customWidth="1"/>
    <col min="9727" max="9727" width="10.140625" style="38" bestFit="1" customWidth="1"/>
    <col min="9728" max="9728" width="9.28515625" style="38" bestFit="1" customWidth="1"/>
    <col min="9729" max="9729" width="12.42578125" style="38" bestFit="1" customWidth="1"/>
    <col min="9730" max="9967" width="9.140625" style="38"/>
    <col min="9968" max="9968" width="1.7109375" style="38" customWidth="1"/>
    <col min="9969" max="9969" width="53.140625" style="38" customWidth="1"/>
    <col min="9970" max="9970" width="13" style="38" customWidth="1"/>
    <col min="9971" max="9971" width="0.7109375" style="38" customWidth="1"/>
    <col min="9972" max="9972" width="13" style="38" customWidth="1"/>
    <col min="9973" max="9973" width="0.7109375" style="38" customWidth="1"/>
    <col min="9974" max="9974" width="13" style="38" customWidth="1"/>
    <col min="9975" max="9975" width="2.140625" style="38" customWidth="1"/>
    <col min="9976" max="9976" width="17.42578125" style="38" bestFit="1" customWidth="1"/>
    <col min="9977" max="9977" width="2.140625" style="38" customWidth="1"/>
    <col min="9978" max="9978" width="10.7109375" style="38" customWidth="1"/>
    <col min="9979" max="9979" width="2.7109375" style="38" customWidth="1"/>
    <col min="9980" max="9980" width="13" style="38" customWidth="1"/>
    <col min="9981" max="9982" width="1.7109375" style="38" customWidth="1"/>
    <col min="9983" max="9983" width="10.140625" style="38" bestFit="1" customWidth="1"/>
    <col min="9984" max="9984" width="9.28515625" style="38" bestFit="1" customWidth="1"/>
    <col min="9985" max="9985" width="12.42578125" style="38" bestFit="1" customWidth="1"/>
    <col min="9986" max="10223" width="9.140625" style="38"/>
    <col min="10224" max="10224" width="1.7109375" style="38" customWidth="1"/>
    <col min="10225" max="10225" width="53.140625" style="38" customWidth="1"/>
    <col min="10226" max="10226" width="13" style="38" customWidth="1"/>
    <col min="10227" max="10227" width="0.7109375" style="38" customWidth="1"/>
    <col min="10228" max="10228" width="13" style="38" customWidth="1"/>
    <col min="10229" max="10229" width="0.7109375" style="38" customWidth="1"/>
    <col min="10230" max="10230" width="13" style="38" customWidth="1"/>
    <col min="10231" max="10231" width="2.140625" style="38" customWidth="1"/>
    <col min="10232" max="10232" width="17.42578125" style="38" bestFit="1" customWidth="1"/>
    <col min="10233" max="10233" width="2.140625" style="38" customWidth="1"/>
    <col min="10234" max="10234" width="10.7109375" style="38" customWidth="1"/>
    <col min="10235" max="10235" width="2.7109375" style="38" customWidth="1"/>
    <col min="10236" max="10236" width="13" style="38" customWidth="1"/>
    <col min="10237" max="10238" width="1.7109375" style="38" customWidth="1"/>
    <col min="10239" max="10239" width="10.140625" style="38" bestFit="1" customWidth="1"/>
    <col min="10240" max="10240" width="9.28515625" style="38" bestFit="1" customWidth="1"/>
    <col min="10241" max="10241" width="12.42578125" style="38" bestFit="1" customWidth="1"/>
    <col min="10242" max="10479" width="9.140625" style="38"/>
    <col min="10480" max="10480" width="1.7109375" style="38" customWidth="1"/>
    <col min="10481" max="10481" width="53.140625" style="38" customWidth="1"/>
    <col min="10482" max="10482" width="13" style="38" customWidth="1"/>
    <col min="10483" max="10483" width="0.7109375" style="38" customWidth="1"/>
    <col min="10484" max="10484" width="13" style="38" customWidth="1"/>
    <col min="10485" max="10485" width="0.7109375" style="38" customWidth="1"/>
    <col min="10486" max="10486" width="13" style="38" customWidth="1"/>
    <col min="10487" max="10487" width="2.140625" style="38" customWidth="1"/>
    <col min="10488" max="10488" width="17.42578125" style="38" bestFit="1" customWidth="1"/>
    <col min="10489" max="10489" width="2.140625" style="38" customWidth="1"/>
    <col min="10490" max="10490" width="10.7109375" style="38" customWidth="1"/>
    <col min="10491" max="10491" width="2.7109375" style="38" customWidth="1"/>
    <col min="10492" max="10492" width="13" style="38" customWidth="1"/>
    <col min="10493" max="10494" width="1.7109375" style="38" customWidth="1"/>
    <col min="10495" max="10495" width="10.140625" style="38" bestFit="1" customWidth="1"/>
    <col min="10496" max="10496" width="9.28515625" style="38" bestFit="1" customWidth="1"/>
    <col min="10497" max="10497" width="12.42578125" style="38" bestFit="1" customWidth="1"/>
    <col min="10498" max="10735" width="9.140625" style="38"/>
    <col min="10736" max="10736" width="1.7109375" style="38" customWidth="1"/>
    <col min="10737" max="10737" width="53.140625" style="38" customWidth="1"/>
    <col min="10738" max="10738" width="13" style="38" customWidth="1"/>
    <col min="10739" max="10739" width="0.7109375" style="38" customWidth="1"/>
    <col min="10740" max="10740" width="13" style="38" customWidth="1"/>
    <col min="10741" max="10741" width="0.7109375" style="38" customWidth="1"/>
    <col min="10742" max="10742" width="13" style="38" customWidth="1"/>
    <col min="10743" max="10743" width="2.140625" style="38" customWidth="1"/>
    <col min="10744" max="10744" width="17.42578125" style="38" bestFit="1" customWidth="1"/>
    <col min="10745" max="10745" width="2.140625" style="38" customWidth="1"/>
    <col min="10746" max="10746" width="10.7109375" style="38" customWidth="1"/>
    <col min="10747" max="10747" width="2.7109375" style="38" customWidth="1"/>
    <col min="10748" max="10748" width="13" style="38" customWidth="1"/>
    <col min="10749" max="10750" width="1.7109375" style="38" customWidth="1"/>
    <col min="10751" max="10751" width="10.140625" style="38" bestFit="1" customWidth="1"/>
    <col min="10752" max="10752" width="9.28515625" style="38" bestFit="1" customWidth="1"/>
    <col min="10753" max="10753" width="12.42578125" style="38" bestFit="1" customWidth="1"/>
    <col min="10754" max="10991" width="9.140625" style="38"/>
    <col min="10992" max="10992" width="1.7109375" style="38" customWidth="1"/>
    <col min="10993" max="10993" width="53.140625" style="38" customWidth="1"/>
    <col min="10994" max="10994" width="13" style="38" customWidth="1"/>
    <col min="10995" max="10995" width="0.7109375" style="38" customWidth="1"/>
    <col min="10996" max="10996" width="13" style="38" customWidth="1"/>
    <col min="10997" max="10997" width="0.7109375" style="38" customWidth="1"/>
    <col min="10998" max="10998" width="13" style="38" customWidth="1"/>
    <col min="10999" max="10999" width="2.140625" style="38" customWidth="1"/>
    <col min="11000" max="11000" width="17.42578125" style="38" bestFit="1" customWidth="1"/>
    <col min="11001" max="11001" width="2.140625" style="38" customWidth="1"/>
    <col min="11002" max="11002" width="10.7109375" style="38" customWidth="1"/>
    <col min="11003" max="11003" width="2.7109375" style="38" customWidth="1"/>
    <col min="11004" max="11004" width="13" style="38" customWidth="1"/>
    <col min="11005" max="11006" width="1.7109375" style="38" customWidth="1"/>
    <col min="11007" max="11007" width="10.140625" style="38" bestFit="1" customWidth="1"/>
    <col min="11008" max="11008" width="9.28515625" style="38" bestFit="1" customWidth="1"/>
    <col min="11009" max="11009" width="12.42578125" style="38" bestFit="1" customWidth="1"/>
    <col min="11010" max="11247" width="9.140625" style="38"/>
    <col min="11248" max="11248" width="1.7109375" style="38" customWidth="1"/>
    <col min="11249" max="11249" width="53.140625" style="38" customWidth="1"/>
    <col min="11250" max="11250" width="13" style="38" customWidth="1"/>
    <col min="11251" max="11251" width="0.7109375" style="38" customWidth="1"/>
    <col min="11252" max="11252" width="13" style="38" customWidth="1"/>
    <col min="11253" max="11253" width="0.7109375" style="38" customWidth="1"/>
    <col min="11254" max="11254" width="13" style="38" customWidth="1"/>
    <col min="11255" max="11255" width="2.140625" style="38" customWidth="1"/>
    <col min="11256" max="11256" width="17.42578125" style="38" bestFit="1" customWidth="1"/>
    <col min="11257" max="11257" width="2.140625" style="38" customWidth="1"/>
    <col min="11258" max="11258" width="10.7109375" style="38" customWidth="1"/>
    <col min="11259" max="11259" width="2.7109375" style="38" customWidth="1"/>
    <col min="11260" max="11260" width="13" style="38" customWidth="1"/>
    <col min="11261" max="11262" width="1.7109375" style="38" customWidth="1"/>
    <col min="11263" max="11263" width="10.140625" style="38" bestFit="1" customWidth="1"/>
    <col min="11264" max="11264" width="9.28515625" style="38" bestFit="1" customWidth="1"/>
    <col min="11265" max="11265" width="12.42578125" style="38" bestFit="1" customWidth="1"/>
    <col min="11266" max="11503" width="9.140625" style="38"/>
    <col min="11504" max="11504" width="1.7109375" style="38" customWidth="1"/>
    <col min="11505" max="11505" width="53.140625" style="38" customWidth="1"/>
    <col min="11506" max="11506" width="13" style="38" customWidth="1"/>
    <col min="11507" max="11507" width="0.7109375" style="38" customWidth="1"/>
    <col min="11508" max="11508" width="13" style="38" customWidth="1"/>
    <col min="11509" max="11509" width="0.7109375" style="38" customWidth="1"/>
    <col min="11510" max="11510" width="13" style="38" customWidth="1"/>
    <col min="11511" max="11511" width="2.140625" style="38" customWidth="1"/>
    <col min="11512" max="11512" width="17.42578125" style="38" bestFit="1" customWidth="1"/>
    <col min="11513" max="11513" width="2.140625" style="38" customWidth="1"/>
    <col min="11514" max="11514" width="10.7109375" style="38" customWidth="1"/>
    <col min="11515" max="11515" width="2.7109375" style="38" customWidth="1"/>
    <col min="11516" max="11516" width="13" style="38" customWidth="1"/>
    <col min="11517" max="11518" width="1.7109375" style="38" customWidth="1"/>
    <col min="11519" max="11519" width="10.140625" style="38" bestFit="1" customWidth="1"/>
    <col min="11520" max="11520" width="9.28515625" style="38" bestFit="1" customWidth="1"/>
    <col min="11521" max="11521" width="12.42578125" style="38" bestFit="1" customWidth="1"/>
    <col min="11522" max="11759" width="9.140625" style="38"/>
    <col min="11760" max="11760" width="1.7109375" style="38" customWidth="1"/>
    <col min="11761" max="11761" width="53.140625" style="38" customWidth="1"/>
    <col min="11762" max="11762" width="13" style="38" customWidth="1"/>
    <col min="11763" max="11763" width="0.7109375" style="38" customWidth="1"/>
    <col min="11764" max="11764" width="13" style="38" customWidth="1"/>
    <col min="11765" max="11765" width="0.7109375" style="38" customWidth="1"/>
    <col min="11766" max="11766" width="13" style="38" customWidth="1"/>
    <col min="11767" max="11767" width="2.140625" style="38" customWidth="1"/>
    <col min="11768" max="11768" width="17.42578125" style="38" bestFit="1" customWidth="1"/>
    <col min="11769" max="11769" width="2.140625" style="38" customWidth="1"/>
    <col min="11770" max="11770" width="10.7109375" style="38" customWidth="1"/>
    <col min="11771" max="11771" width="2.7109375" style="38" customWidth="1"/>
    <col min="11772" max="11772" width="13" style="38" customWidth="1"/>
    <col min="11773" max="11774" width="1.7109375" style="38" customWidth="1"/>
    <col min="11775" max="11775" width="10.140625" style="38" bestFit="1" customWidth="1"/>
    <col min="11776" max="11776" width="9.28515625" style="38" bestFit="1" customWidth="1"/>
    <col min="11777" max="11777" width="12.42578125" style="38" bestFit="1" customWidth="1"/>
    <col min="11778" max="12015" width="9.140625" style="38"/>
    <col min="12016" max="12016" width="1.7109375" style="38" customWidth="1"/>
    <col min="12017" max="12017" width="53.140625" style="38" customWidth="1"/>
    <col min="12018" max="12018" width="13" style="38" customWidth="1"/>
    <col min="12019" max="12019" width="0.7109375" style="38" customWidth="1"/>
    <col min="12020" max="12020" width="13" style="38" customWidth="1"/>
    <col min="12021" max="12021" width="0.7109375" style="38" customWidth="1"/>
    <col min="12022" max="12022" width="13" style="38" customWidth="1"/>
    <col min="12023" max="12023" width="2.140625" style="38" customWidth="1"/>
    <col min="12024" max="12024" width="17.42578125" style="38" bestFit="1" customWidth="1"/>
    <col min="12025" max="12025" width="2.140625" style="38" customWidth="1"/>
    <col min="12026" max="12026" width="10.7109375" style="38" customWidth="1"/>
    <col min="12027" max="12027" width="2.7109375" style="38" customWidth="1"/>
    <col min="12028" max="12028" width="13" style="38" customWidth="1"/>
    <col min="12029" max="12030" width="1.7109375" style="38" customWidth="1"/>
    <col min="12031" max="12031" width="10.140625" style="38" bestFit="1" customWidth="1"/>
    <col min="12032" max="12032" width="9.28515625" style="38" bestFit="1" customWidth="1"/>
    <col min="12033" max="12033" width="12.42578125" style="38" bestFit="1" customWidth="1"/>
    <col min="12034" max="12271" width="9.140625" style="38"/>
    <col min="12272" max="12272" width="1.7109375" style="38" customWidth="1"/>
    <col min="12273" max="12273" width="53.140625" style="38" customWidth="1"/>
    <col min="12274" max="12274" width="13" style="38" customWidth="1"/>
    <col min="12275" max="12275" width="0.7109375" style="38" customWidth="1"/>
    <col min="12276" max="12276" width="13" style="38" customWidth="1"/>
    <col min="12277" max="12277" width="0.7109375" style="38" customWidth="1"/>
    <col min="12278" max="12278" width="13" style="38" customWidth="1"/>
    <col min="12279" max="12279" width="2.140625" style="38" customWidth="1"/>
    <col min="12280" max="12280" width="17.42578125" style="38" bestFit="1" customWidth="1"/>
    <col min="12281" max="12281" width="2.140625" style="38" customWidth="1"/>
    <col min="12282" max="12282" width="10.7109375" style="38" customWidth="1"/>
    <col min="12283" max="12283" width="2.7109375" style="38" customWidth="1"/>
    <col min="12284" max="12284" width="13" style="38" customWidth="1"/>
    <col min="12285" max="12286" width="1.7109375" style="38" customWidth="1"/>
    <col min="12287" max="12287" width="10.140625" style="38" bestFit="1" customWidth="1"/>
    <col min="12288" max="12288" width="9.28515625" style="38" bestFit="1" customWidth="1"/>
    <col min="12289" max="12289" width="12.42578125" style="38" bestFit="1" customWidth="1"/>
    <col min="12290" max="12527" width="9.140625" style="38"/>
    <col min="12528" max="12528" width="1.7109375" style="38" customWidth="1"/>
    <col min="12529" max="12529" width="53.140625" style="38" customWidth="1"/>
    <col min="12530" max="12530" width="13" style="38" customWidth="1"/>
    <col min="12531" max="12531" width="0.7109375" style="38" customWidth="1"/>
    <col min="12532" max="12532" width="13" style="38" customWidth="1"/>
    <col min="12533" max="12533" width="0.7109375" style="38" customWidth="1"/>
    <col min="12534" max="12534" width="13" style="38" customWidth="1"/>
    <col min="12535" max="12535" width="2.140625" style="38" customWidth="1"/>
    <col min="12536" max="12536" width="17.42578125" style="38" bestFit="1" customWidth="1"/>
    <col min="12537" max="12537" width="2.140625" style="38" customWidth="1"/>
    <col min="12538" max="12538" width="10.7109375" style="38" customWidth="1"/>
    <col min="12539" max="12539" width="2.7109375" style="38" customWidth="1"/>
    <col min="12540" max="12540" width="13" style="38" customWidth="1"/>
    <col min="12541" max="12542" width="1.7109375" style="38" customWidth="1"/>
    <col min="12543" max="12543" width="10.140625" style="38" bestFit="1" customWidth="1"/>
    <col min="12544" max="12544" width="9.28515625" style="38" bestFit="1" customWidth="1"/>
    <col min="12545" max="12545" width="12.42578125" style="38" bestFit="1" customWidth="1"/>
    <col min="12546" max="12783" width="9.140625" style="38"/>
    <col min="12784" max="12784" width="1.7109375" style="38" customWidth="1"/>
    <col min="12785" max="12785" width="53.140625" style="38" customWidth="1"/>
    <col min="12786" max="12786" width="13" style="38" customWidth="1"/>
    <col min="12787" max="12787" width="0.7109375" style="38" customWidth="1"/>
    <col min="12788" max="12788" width="13" style="38" customWidth="1"/>
    <col min="12789" max="12789" width="0.7109375" style="38" customWidth="1"/>
    <col min="12790" max="12790" width="13" style="38" customWidth="1"/>
    <col min="12791" max="12791" width="2.140625" style="38" customWidth="1"/>
    <col min="12792" max="12792" width="17.42578125" style="38" bestFit="1" customWidth="1"/>
    <col min="12793" max="12793" width="2.140625" style="38" customWidth="1"/>
    <col min="12794" max="12794" width="10.7109375" style="38" customWidth="1"/>
    <col min="12795" max="12795" width="2.7109375" style="38" customWidth="1"/>
    <col min="12796" max="12796" width="13" style="38" customWidth="1"/>
    <col min="12797" max="12798" width="1.7109375" style="38" customWidth="1"/>
    <col min="12799" max="12799" width="10.140625" style="38" bestFit="1" customWidth="1"/>
    <col min="12800" max="12800" width="9.28515625" style="38" bestFit="1" customWidth="1"/>
    <col min="12801" max="12801" width="12.42578125" style="38" bestFit="1" customWidth="1"/>
    <col min="12802" max="13039" width="9.140625" style="38"/>
    <col min="13040" max="13040" width="1.7109375" style="38" customWidth="1"/>
    <col min="13041" max="13041" width="53.140625" style="38" customWidth="1"/>
    <col min="13042" max="13042" width="13" style="38" customWidth="1"/>
    <col min="13043" max="13043" width="0.7109375" style="38" customWidth="1"/>
    <col min="13044" max="13044" width="13" style="38" customWidth="1"/>
    <col min="13045" max="13045" width="0.7109375" style="38" customWidth="1"/>
    <col min="13046" max="13046" width="13" style="38" customWidth="1"/>
    <col min="13047" max="13047" width="2.140625" style="38" customWidth="1"/>
    <col min="13048" max="13048" width="17.42578125" style="38" bestFit="1" customWidth="1"/>
    <col min="13049" max="13049" width="2.140625" style="38" customWidth="1"/>
    <col min="13050" max="13050" width="10.7109375" style="38" customWidth="1"/>
    <col min="13051" max="13051" width="2.7109375" style="38" customWidth="1"/>
    <col min="13052" max="13052" width="13" style="38" customWidth="1"/>
    <col min="13053" max="13054" width="1.7109375" style="38" customWidth="1"/>
    <col min="13055" max="13055" width="10.140625" style="38" bestFit="1" customWidth="1"/>
    <col min="13056" max="13056" width="9.28515625" style="38" bestFit="1" customWidth="1"/>
    <col min="13057" max="13057" width="12.42578125" style="38" bestFit="1" customWidth="1"/>
    <col min="13058" max="13295" width="9.140625" style="38"/>
    <col min="13296" max="13296" width="1.7109375" style="38" customWidth="1"/>
    <col min="13297" max="13297" width="53.140625" style="38" customWidth="1"/>
    <col min="13298" max="13298" width="13" style="38" customWidth="1"/>
    <col min="13299" max="13299" width="0.7109375" style="38" customWidth="1"/>
    <col min="13300" max="13300" width="13" style="38" customWidth="1"/>
    <col min="13301" max="13301" width="0.7109375" style="38" customWidth="1"/>
    <col min="13302" max="13302" width="13" style="38" customWidth="1"/>
    <col min="13303" max="13303" width="2.140625" style="38" customWidth="1"/>
    <col min="13304" max="13304" width="17.42578125" style="38" bestFit="1" customWidth="1"/>
    <col min="13305" max="13305" width="2.140625" style="38" customWidth="1"/>
    <col min="13306" max="13306" width="10.7109375" style="38" customWidth="1"/>
    <col min="13307" max="13307" width="2.7109375" style="38" customWidth="1"/>
    <col min="13308" max="13308" width="13" style="38" customWidth="1"/>
    <col min="13309" max="13310" width="1.7109375" style="38" customWidth="1"/>
    <col min="13311" max="13311" width="10.140625" style="38" bestFit="1" customWidth="1"/>
    <col min="13312" max="13312" width="9.28515625" style="38" bestFit="1" customWidth="1"/>
    <col min="13313" max="13313" width="12.42578125" style="38" bestFit="1" customWidth="1"/>
    <col min="13314" max="13551" width="9.140625" style="38"/>
    <col min="13552" max="13552" width="1.7109375" style="38" customWidth="1"/>
    <col min="13553" max="13553" width="53.140625" style="38" customWidth="1"/>
    <col min="13554" max="13554" width="13" style="38" customWidth="1"/>
    <col min="13555" max="13555" width="0.7109375" style="38" customWidth="1"/>
    <col min="13556" max="13556" width="13" style="38" customWidth="1"/>
    <col min="13557" max="13557" width="0.7109375" style="38" customWidth="1"/>
    <col min="13558" max="13558" width="13" style="38" customWidth="1"/>
    <col min="13559" max="13559" width="2.140625" style="38" customWidth="1"/>
    <col min="13560" max="13560" width="17.42578125" style="38" bestFit="1" customWidth="1"/>
    <col min="13561" max="13561" width="2.140625" style="38" customWidth="1"/>
    <col min="13562" max="13562" width="10.7109375" style="38" customWidth="1"/>
    <col min="13563" max="13563" width="2.7109375" style="38" customWidth="1"/>
    <col min="13564" max="13564" width="13" style="38" customWidth="1"/>
    <col min="13565" max="13566" width="1.7109375" style="38" customWidth="1"/>
    <col min="13567" max="13567" width="10.140625" style="38" bestFit="1" customWidth="1"/>
    <col min="13568" max="13568" width="9.28515625" style="38" bestFit="1" customWidth="1"/>
    <col min="13569" max="13569" width="12.42578125" style="38" bestFit="1" customWidth="1"/>
    <col min="13570" max="13807" width="9.140625" style="38"/>
    <col min="13808" max="13808" width="1.7109375" style="38" customWidth="1"/>
    <col min="13809" max="13809" width="53.140625" style="38" customWidth="1"/>
    <col min="13810" max="13810" width="13" style="38" customWidth="1"/>
    <col min="13811" max="13811" width="0.7109375" style="38" customWidth="1"/>
    <col min="13812" max="13812" width="13" style="38" customWidth="1"/>
    <col min="13813" max="13813" width="0.7109375" style="38" customWidth="1"/>
    <col min="13814" max="13814" width="13" style="38" customWidth="1"/>
    <col min="13815" max="13815" width="2.140625" style="38" customWidth="1"/>
    <col min="13816" max="13816" width="17.42578125" style="38" bestFit="1" customWidth="1"/>
    <col min="13817" max="13817" width="2.140625" style="38" customWidth="1"/>
    <col min="13818" max="13818" width="10.7109375" style="38" customWidth="1"/>
    <col min="13819" max="13819" width="2.7109375" style="38" customWidth="1"/>
    <col min="13820" max="13820" width="13" style="38" customWidth="1"/>
    <col min="13821" max="13822" width="1.7109375" style="38" customWidth="1"/>
    <col min="13823" max="13823" width="10.140625" style="38" bestFit="1" customWidth="1"/>
    <col min="13824" max="13824" width="9.28515625" style="38" bestFit="1" customWidth="1"/>
    <col min="13825" max="13825" width="12.42578125" style="38" bestFit="1" customWidth="1"/>
    <col min="13826" max="14063" width="9.140625" style="38"/>
    <col min="14064" max="14064" width="1.7109375" style="38" customWidth="1"/>
    <col min="14065" max="14065" width="53.140625" style="38" customWidth="1"/>
    <col min="14066" max="14066" width="13" style="38" customWidth="1"/>
    <col min="14067" max="14067" width="0.7109375" style="38" customWidth="1"/>
    <col min="14068" max="14068" width="13" style="38" customWidth="1"/>
    <col min="14069" max="14069" width="0.7109375" style="38" customWidth="1"/>
    <col min="14070" max="14070" width="13" style="38" customWidth="1"/>
    <col min="14071" max="14071" width="2.140625" style="38" customWidth="1"/>
    <col min="14072" max="14072" width="17.42578125" style="38" bestFit="1" customWidth="1"/>
    <col min="14073" max="14073" width="2.140625" style="38" customWidth="1"/>
    <col min="14074" max="14074" width="10.7109375" style="38" customWidth="1"/>
    <col min="14075" max="14075" width="2.7109375" style="38" customWidth="1"/>
    <col min="14076" max="14076" width="13" style="38" customWidth="1"/>
    <col min="14077" max="14078" width="1.7109375" style="38" customWidth="1"/>
    <col min="14079" max="14079" width="10.140625" style="38" bestFit="1" customWidth="1"/>
    <col min="14080" max="14080" width="9.28515625" style="38" bestFit="1" customWidth="1"/>
    <col min="14081" max="14081" width="12.42578125" style="38" bestFit="1" customWidth="1"/>
    <col min="14082" max="14319" width="9.140625" style="38"/>
    <col min="14320" max="14320" width="1.7109375" style="38" customWidth="1"/>
    <col min="14321" max="14321" width="53.140625" style="38" customWidth="1"/>
    <col min="14322" max="14322" width="13" style="38" customWidth="1"/>
    <col min="14323" max="14323" width="0.7109375" style="38" customWidth="1"/>
    <col min="14324" max="14324" width="13" style="38" customWidth="1"/>
    <col min="14325" max="14325" width="0.7109375" style="38" customWidth="1"/>
    <col min="14326" max="14326" width="13" style="38" customWidth="1"/>
    <col min="14327" max="14327" width="2.140625" style="38" customWidth="1"/>
    <col min="14328" max="14328" width="17.42578125" style="38" bestFit="1" customWidth="1"/>
    <col min="14329" max="14329" width="2.140625" style="38" customWidth="1"/>
    <col min="14330" max="14330" width="10.7109375" style="38" customWidth="1"/>
    <col min="14331" max="14331" width="2.7109375" style="38" customWidth="1"/>
    <col min="14332" max="14332" width="13" style="38" customWidth="1"/>
    <col min="14333" max="14334" width="1.7109375" style="38" customWidth="1"/>
    <col min="14335" max="14335" width="10.140625" style="38" bestFit="1" customWidth="1"/>
    <col min="14336" max="14336" width="9.28515625" style="38" bestFit="1" customWidth="1"/>
    <col min="14337" max="14337" width="12.42578125" style="38" bestFit="1" customWidth="1"/>
    <col min="14338" max="14575" width="9.140625" style="38"/>
    <col min="14576" max="14576" width="1.7109375" style="38" customWidth="1"/>
    <col min="14577" max="14577" width="53.140625" style="38" customWidth="1"/>
    <col min="14578" max="14578" width="13" style="38" customWidth="1"/>
    <col min="14579" max="14579" width="0.7109375" style="38" customWidth="1"/>
    <col min="14580" max="14580" width="13" style="38" customWidth="1"/>
    <col min="14581" max="14581" width="0.7109375" style="38" customWidth="1"/>
    <col min="14582" max="14582" width="13" style="38" customWidth="1"/>
    <col min="14583" max="14583" width="2.140625" style="38" customWidth="1"/>
    <col min="14584" max="14584" width="17.42578125" style="38" bestFit="1" customWidth="1"/>
    <col min="14585" max="14585" width="2.140625" style="38" customWidth="1"/>
    <col min="14586" max="14586" width="10.7109375" style="38" customWidth="1"/>
    <col min="14587" max="14587" width="2.7109375" style="38" customWidth="1"/>
    <col min="14588" max="14588" width="13" style="38" customWidth="1"/>
    <col min="14589" max="14590" width="1.7109375" style="38" customWidth="1"/>
    <col min="14591" max="14591" width="10.140625" style="38" bestFit="1" customWidth="1"/>
    <col min="14592" max="14592" width="9.28515625" style="38" bestFit="1" customWidth="1"/>
    <col min="14593" max="14593" width="12.42578125" style="38" bestFit="1" customWidth="1"/>
    <col min="14594" max="14831" width="9.140625" style="38"/>
    <col min="14832" max="14832" width="1.7109375" style="38" customWidth="1"/>
    <col min="14833" max="14833" width="53.140625" style="38" customWidth="1"/>
    <col min="14834" max="14834" width="13" style="38" customWidth="1"/>
    <col min="14835" max="14835" width="0.7109375" style="38" customWidth="1"/>
    <col min="14836" max="14836" width="13" style="38" customWidth="1"/>
    <col min="14837" max="14837" width="0.7109375" style="38" customWidth="1"/>
    <col min="14838" max="14838" width="13" style="38" customWidth="1"/>
    <col min="14839" max="14839" width="2.140625" style="38" customWidth="1"/>
    <col min="14840" max="14840" width="17.42578125" style="38" bestFit="1" customWidth="1"/>
    <col min="14841" max="14841" width="2.140625" style="38" customWidth="1"/>
    <col min="14842" max="14842" width="10.7109375" style="38" customWidth="1"/>
    <col min="14843" max="14843" width="2.7109375" style="38" customWidth="1"/>
    <col min="14844" max="14844" width="13" style="38" customWidth="1"/>
    <col min="14845" max="14846" width="1.7109375" style="38" customWidth="1"/>
    <col min="14847" max="14847" width="10.140625" style="38" bestFit="1" customWidth="1"/>
    <col min="14848" max="14848" width="9.28515625" style="38" bestFit="1" customWidth="1"/>
    <col min="14849" max="14849" width="12.42578125" style="38" bestFit="1" customWidth="1"/>
    <col min="14850" max="15087" width="9.140625" style="38"/>
    <col min="15088" max="15088" width="1.7109375" style="38" customWidth="1"/>
    <col min="15089" max="15089" width="53.140625" style="38" customWidth="1"/>
    <col min="15090" max="15090" width="13" style="38" customWidth="1"/>
    <col min="15091" max="15091" width="0.7109375" style="38" customWidth="1"/>
    <col min="15092" max="15092" width="13" style="38" customWidth="1"/>
    <col min="15093" max="15093" width="0.7109375" style="38" customWidth="1"/>
    <col min="15094" max="15094" width="13" style="38" customWidth="1"/>
    <col min="15095" max="15095" width="2.140625" style="38" customWidth="1"/>
    <col min="15096" max="15096" width="17.42578125" style="38" bestFit="1" customWidth="1"/>
    <col min="15097" max="15097" width="2.140625" style="38" customWidth="1"/>
    <col min="15098" max="15098" width="10.7109375" style="38" customWidth="1"/>
    <col min="15099" max="15099" width="2.7109375" style="38" customWidth="1"/>
    <col min="15100" max="15100" width="13" style="38" customWidth="1"/>
    <col min="15101" max="15102" width="1.7109375" style="38" customWidth="1"/>
    <col min="15103" max="15103" width="10.140625" style="38" bestFit="1" customWidth="1"/>
    <col min="15104" max="15104" width="9.28515625" style="38" bestFit="1" customWidth="1"/>
    <col min="15105" max="15105" width="12.42578125" style="38" bestFit="1" customWidth="1"/>
    <col min="15106" max="15343" width="9.140625" style="38"/>
    <col min="15344" max="15344" width="1.7109375" style="38" customWidth="1"/>
    <col min="15345" max="15345" width="53.140625" style="38" customWidth="1"/>
    <col min="15346" max="15346" width="13" style="38" customWidth="1"/>
    <col min="15347" max="15347" width="0.7109375" style="38" customWidth="1"/>
    <col min="15348" max="15348" width="13" style="38" customWidth="1"/>
    <col min="15349" max="15349" width="0.7109375" style="38" customWidth="1"/>
    <col min="15350" max="15350" width="13" style="38" customWidth="1"/>
    <col min="15351" max="15351" width="2.140625" style="38" customWidth="1"/>
    <col min="15352" max="15352" width="17.42578125" style="38" bestFit="1" customWidth="1"/>
    <col min="15353" max="15353" width="2.140625" style="38" customWidth="1"/>
    <col min="15354" max="15354" width="10.7109375" style="38" customWidth="1"/>
    <col min="15355" max="15355" width="2.7109375" style="38" customWidth="1"/>
    <col min="15356" max="15356" width="13" style="38" customWidth="1"/>
    <col min="15357" max="15358" width="1.7109375" style="38" customWidth="1"/>
    <col min="15359" max="15359" width="10.140625" style="38" bestFit="1" customWidth="1"/>
    <col min="15360" max="15360" width="9.28515625" style="38" bestFit="1" customWidth="1"/>
    <col min="15361" max="15361" width="12.42578125" style="38" bestFit="1" customWidth="1"/>
    <col min="15362" max="15599" width="9.140625" style="38"/>
    <col min="15600" max="15600" width="1.7109375" style="38" customWidth="1"/>
    <col min="15601" max="15601" width="53.140625" style="38" customWidth="1"/>
    <col min="15602" max="15602" width="13" style="38" customWidth="1"/>
    <col min="15603" max="15603" width="0.7109375" style="38" customWidth="1"/>
    <col min="15604" max="15604" width="13" style="38" customWidth="1"/>
    <col min="15605" max="15605" width="0.7109375" style="38" customWidth="1"/>
    <col min="15606" max="15606" width="13" style="38" customWidth="1"/>
    <col min="15607" max="15607" width="2.140625" style="38" customWidth="1"/>
    <col min="15608" max="15608" width="17.42578125" style="38" bestFit="1" customWidth="1"/>
    <col min="15609" max="15609" width="2.140625" style="38" customWidth="1"/>
    <col min="15610" max="15610" width="10.7109375" style="38" customWidth="1"/>
    <col min="15611" max="15611" width="2.7109375" style="38" customWidth="1"/>
    <col min="15612" max="15612" width="13" style="38" customWidth="1"/>
    <col min="15613" max="15614" width="1.7109375" style="38" customWidth="1"/>
    <col min="15615" max="15615" width="10.140625" style="38" bestFit="1" customWidth="1"/>
    <col min="15616" max="15616" width="9.28515625" style="38" bestFit="1" customWidth="1"/>
    <col min="15617" max="15617" width="12.42578125" style="38" bestFit="1" customWidth="1"/>
    <col min="15618" max="15855" width="9.140625" style="38"/>
    <col min="15856" max="15856" width="1.7109375" style="38" customWidth="1"/>
    <col min="15857" max="15857" width="53.140625" style="38" customWidth="1"/>
    <col min="15858" max="15858" width="13" style="38" customWidth="1"/>
    <col min="15859" max="15859" width="0.7109375" style="38" customWidth="1"/>
    <col min="15860" max="15860" width="13" style="38" customWidth="1"/>
    <col min="15861" max="15861" width="0.7109375" style="38" customWidth="1"/>
    <col min="15862" max="15862" width="13" style="38" customWidth="1"/>
    <col min="15863" max="15863" width="2.140625" style="38" customWidth="1"/>
    <col min="15864" max="15864" width="17.42578125" style="38" bestFit="1" customWidth="1"/>
    <col min="15865" max="15865" width="2.140625" style="38" customWidth="1"/>
    <col min="15866" max="15866" width="10.7109375" style="38" customWidth="1"/>
    <col min="15867" max="15867" width="2.7109375" style="38" customWidth="1"/>
    <col min="15868" max="15868" width="13" style="38" customWidth="1"/>
    <col min="15869" max="15870" width="1.7109375" style="38" customWidth="1"/>
    <col min="15871" max="15871" width="10.140625" style="38" bestFit="1" customWidth="1"/>
    <col min="15872" max="15872" width="9.28515625" style="38" bestFit="1" customWidth="1"/>
    <col min="15873" max="15873" width="12.42578125" style="38" bestFit="1" customWidth="1"/>
    <col min="15874" max="16111" width="9.140625" style="38"/>
    <col min="16112" max="16112" width="1.7109375" style="38" customWidth="1"/>
    <col min="16113" max="16113" width="53.140625" style="38" customWidth="1"/>
    <col min="16114" max="16114" width="13" style="38" customWidth="1"/>
    <col min="16115" max="16115" width="0.7109375" style="38" customWidth="1"/>
    <col min="16116" max="16116" width="13" style="38" customWidth="1"/>
    <col min="16117" max="16117" width="0.7109375" style="38" customWidth="1"/>
    <col min="16118" max="16118" width="13" style="38" customWidth="1"/>
    <col min="16119" max="16119" width="2.140625" style="38" customWidth="1"/>
    <col min="16120" max="16120" width="17.42578125" style="38" bestFit="1" customWidth="1"/>
    <col min="16121" max="16121" width="2.140625" style="38" customWidth="1"/>
    <col min="16122" max="16122" width="10.7109375" style="38" customWidth="1"/>
    <col min="16123" max="16123" width="2.7109375" style="38" customWidth="1"/>
    <col min="16124" max="16124" width="13" style="38" customWidth="1"/>
    <col min="16125" max="16126" width="1.7109375" style="38" customWidth="1"/>
    <col min="16127" max="16127" width="10.140625" style="38" bestFit="1" customWidth="1"/>
    <col min="16128" max="16128" width="9.28515625" style="38" bestFit="1" customWidth="1"/>
    <col min="16129" max="16129" width="12.42578125" style="38" bestFit="1" customWidth="1"/>
    <col min="16130" max="16384" width="9.140625" style="38"/>
  </cols>
  <sheetData>
    <row r="1" spans="1:24" x14ac:dyDescent="0.2">
      <c r="A1" s="263" t="s">
        <v>37</v>
      </c>
      <c r="C1" s="38"/>
      <c r="D1" s="38"/>
      <c r="E1" s="38"/>
      <c r="F1" s="22"/>
      <c r="G1" s="22"/>
      <c r="H1" s="38"/>
    </row>
    <row r="2" spans="1:24" x14ac:dyDescent="0.2">
      <c r="A2" s="5"/>
      <c r="C2" s="38"/>
      <c r="D2" s="38"/>
      <c r="E2" s="38"/>
      <c r="F2" s="22"/>
      <c r="G2" s="22"/>
      <c r="H2" s="38"/>
    </row>
    <row r="3" spans="1:24" x14ac:dyDescent="0.2">
      <c r="A3" s="272" t="s">
        <v>57</v>
      </c>
      <c r="C3" s="38"/>
      <c r="D3" s="38"/>
      <c r="E3" s="38"/>
      <c r="F3" s="22"/>
      <c r="G3" s="22"/>
      <c r="H3" s="38"/>
    </row>
    <row r="4" spans="1:24" x14ac:dyDescent="0.2">
      <c r="A4" s="4" t="s">
        <v>2049</v>
      </c>
      <c r="C4" s="38"/>
      <c r="D4" s="38"/>
      <c r="E4" s="38"/>
      <c r="F4" s="22"/>
      <c r="G4" s="22"/>
      <c r="H4" s="85"/>
    </row>
    <row r="5" spans="1:24" s="39" customFormat="1" x14ac:dyDescent="0.2">
      <c r="A5" s="273" t="s">
        <v>47</v>
      </c>
      <c r="B5" s="8"/>
      <c r="C5" s="85"/>
      <c r="D5" s="85"/>
      <c r="E5" s="85"/>
      <c r="F5" s="85"/>
      <c r="G5" s="20"/>
      <c r="H5" s="85"/>
      <c r="I5" s="46"/>
      <c r="O5" s="46"/>
      <c r="X5" s="46"/>
    </row>
    <row r="6" spans="1:24" s="39" customFormat="1" x14ac:dyDescent="0.2">
      <c r="A6" s="8"/>
      <c r="B6" s="8"/>
      <c r="C6" s="47"/>
      <c r="D6" s="308" t="s">
        <v>46</v>
      </c>
      <c r="E6" s="308"/>
      <c r="G6" s="87"/>
      <c r="H6" s="87"/>
      <c r="I6" s="46"/>
      <c r="O6" s="46"/>
      <c r="X6" s="46"/>
    </row>
    <row r="7" spans="1:24" x14ac:dyDescent="0.2">
      <c r="C7" s="178" t="s">
        <v>51</v>
      </c>
      <c r="D7" s="178" t="s">
        <v>18</v>
      </c>
      <c r="E7" s="178" t="s">
        <v>2021</v>
      </c>
      <c r="F7" s="178" t="s">
        <v>54</v>
      </c>
      <c r="G7" s="178" t="s">
        <v>19</v>
      </c>
      <c r="H7" s="178"/>
    </row>
    <row r="8" spans="1:24" x14ac:dyDescent="0.2">
      <c r="C8" s="276" t="s">
        <v>50</v>
      </c>
      <c r="D8" s="276" t="s">
        <v>52</v>
      </c>
      <c r="E8" s="276" t="s">
        <v>53</v>
      </c>
      <c r="F8" s="276" t="s">
        <v>55</v>
      </c>
      <c r="G8" s="276" t="s">
        <v>56</v>
      </c>
      <c r="H8" s="276" t="s">
        <v>20</v>
      </c>
    </row>
    <row r="9" spans="1:24" x14ac:dyDescent="0.2">
      <c r="C9" s="274"/>
    </row>
    <row r="10" spans="1:24" x14ac:dyDescent="0.2">
      <c r="A10" s="61" t="s">
        <v>2018</v>
      </c>
      <c r="C10" s="75">
        <v>455708</v>
      </c>
      <c r="D10" s="75">
        <v>15318</v>
      </c>
      <c r="E10" s="75">
        <v>106308</v>
      </c>
      <c r="F10" s="75">
        <v>10821</v>
      </c>
      <c r="G10" s="75" t="s">
        <v>73</v>
      </c>
      <c r="H10" s="275">
        <v>588155</v>
      </c>
      <c r="X10" s="38"/>
    </row>
    <row r="11" spans="1:24" x14ac:dyDescent="0.2">
      <c r="C11" s="74"/>
      <c r="D11" s="74"/>
      <c r="E11" s="74"/>
      <c r="F11" s="75"/>
      <c r="G11" s="75"/>
      <c r="H11" s="76"/>
      <c r="X11" s="38"/>
    </row>
    <row r="12" spans="1:24" x14ac:dyDescent="0.2">
      <c r="A12" s="38" t="s">
        <v>2024</v>
      </c>
      <c r="C12" s="30">
        <v>0</v>
      </c>
      <c r="D12" s="30">
        <v>0</v>
      </c>
      <c r="E12" s="30">
        <v>-30512</v>
      </c>
      <c r="F12" s="30">
        <v>-10821</v>
      </c>
      <c r="G12" s="75" t="s">
        <v>73</v>
      </c>
      <c r="H12" s="30">
        <v>-41333</v>
      </c>
      <c r="X12" s="38"/>
    </row>
    <row r="13" spans="1:24" x14ac:dyDescent="0.2">
      <c r="A13" s="31" t="s">
        <v>2025</v>
      </c>
      <c r="C13" s="30">
        <v>0</v>
      </c>
      <c r="D13" s="30">
        <v>0</v>
      </c>
      <c r="E13" s="74">
        <v>193</v>
      </c>
      <c r="F13" s="75" t="s">
        <v>73</v>
      </c>
      <c r="G13" s="75" t="s">
        <v>73</v>
      </c>
      <c r="H13" s="76">
        <v>193</v>
      </c>
      <c r="X13" s="38"/>
    </row>
    <row r="14" spans="1:24" x14ac:dyDescent="0.2">
      <c r="A14" s="31" t="s">
        <v>2026</v>
      </c>
      <c r="C14" s="30">
        <v>0</v>
      </c>
      <c r="D14" s="30">
        <v>0</v>
      </c>
      <c r="E14" s="30">
        <v>0</v>
      </c>
      <c r="F14" s="30">
        <v>0</v>
      </c>
      <c r="G14" s="30">
        <v>46016</v>
      </c>
      <c r="H14" s="30">
        <v>46016</v>
      </c>
      <c r="X14" s="38"/>
    </row>
    <row r="15" spans="1:24" x14ac:dyDescent="0.2">
      <c r="A15" s="31" t="s">
        <v>2027</v>
      </c>
      <c r="C15" s="30"/>
      <c r="D15" s="74"/>
      <c r="E15" s="30"/>
      <c r="F15" s="75"/>
      <c r="G15" s="30"/>
      <c r="H15" s="76"/>
      <c r="I15" s="38"/>
      <c r="O15" s="38"/>
      <c r="X15" s="38"/>
    </row>
    <row r="16" spans="1:24" x14ac:dyDescent="0.2">
      <c r="A16" s="31"/>
      <c r="B16" s="38" t="s">
        <v>2058</v>
      </c>
      <c r="C16" s="30">
        <v>0</v>
      </c>
      <c r="D16" s="30">
        <v>2300</v>
      </c>
      <c r="E16" s="30">
        <v>0</v>
      </c>
      <c r="F16" s="30">
        <v>0</v>
      </c>
      <c r="G16" s="30">
        <v>-2300</v>
      </c>
      <c r="H16" s="76" t="s">
        <v>73</v>
      </c>
      <c r="I16" s="38"/>
      <c r="O16" s="38"/>
      <c r="X16" s="38"/>
    </row>
    <row r="17" spans="1:25" x14ac:dyDescent="0.2">
      <c r="A17" s="31"/>
      <c r="B17" s="38" t="s">
        <v>2059</v>
      </c>
      <c r="C17" s="30">
        <v>0</v>
      </c>
      <c r="D17" s="30">
        <v>0</v>
      </c>
      <c r="E17" s="30">
        <v>0</v>
      </c>
      <c r="F17" s="30">
        <v>10929</v>
      </c>
      <c r="G17" s="30">
        <v>-30549</v>
      </c>
      <c r="H17" s="30">
        <v>-19620</v>
      </c>
      <c r="I17" s="38"/>
      <c r="O17" s="38"/>
      <c r="X17" s="38"/>
    </row>
    <row r="18" spans="1:25" x14ac:dyDescent="0.2">
      <c r="A18" s="31"/>
      <c r="B18" s="38" t="s">
        <v>2011</v>
      </c>
      <c r="C18" s="30">
        <v>0</v>
      </c>
      <c r="D18" s="30">
        <v>0</v>
      </c>
      <c r="E18" s="30">
        <v>13167</v>
      </c>
      <c r="F18" s="30">
        <v>0</v>
      </c>
      <c r="G18" s="30">
        <v>-13167</v>
      </c>
      <c r="H18" s="30" t="s">
        <v>73</v>
      </c>
      <c r="I18" s="38"/>
      <c r="O18" s="38"/>
      <c r="X18" s="38"/>
    </row>
    <row r="19" spans="1:25" x14ac:dyDescent="0.2">
      <c r="A19" s="31" t="s">
        <v>12</v>
      </c>
      <c r="C19" s="32">
        <v>0</v>
      </c>
      <c r="D19" s="32">
        <v>0</v>
      </c>
      <c r="E19" s="32">
        <v>93</v>
      </c>
      <c r="F19" s="32">
        <v>0</v>
      </c>
      <c r="G19" s="32">
        <v>0</v>
      </c>
      <c r="H19" s="32">
        <v>93</v>
      </c>
      <c r="I19" s="38"/>
      <c r="O19" s="38"/>
      <c r="X19" s="38"/>
    </row>
    <row r="20" spans="1:25" x14ac:dyDescent="0.2">
      <c r="A20" s="61" t="s">
        <v>2029</v>
      </c>
      <c r="C20" s="75">
        <v>455708</v>
      </c>
      <c r="D20" s="75">
        <v>17618</v>
      </c>
      <c r="E20" s="75">
        <v>89249</v>
      </c>
      <c r="F20" s="75">
        <v>10929</v>
      </c>
      <c r="G20" s="75" t="s">
        <v>73</v>
      </c>
      <c r="H20" s="275">
        <v>573504</v>
      </c>
      <c r="I20" s="38"/>
      <c r="O20" s="171">
        <v>455708.30933999998</v>
      </c>
      <c r="P20" s="171">
        <v>17618.36692</v>
      </c>
      <c r="Q20" s="171">
        <v>89249.113700000002</v>
      </c>
      <c r="R20" s="171">
        <v>10928.8863</v>
      </c>
      <c r="S20" s="171">
        <v>573504.08616000006</v>
      </c>
      <c r="T20" s="170"/>
      <c r="X20" s="38"/>
    </row>
    <row r="21" spans="1:25" x14ac:dyDescent="0.2">
      <c r="C21" s="39"/>
      <c r="D21" s="39"/>
      <c r="E21" s="39"/>
      <c r="F21" s="39"/>
      <c r="G21" s="39"/>
      <c r="H21" s="39"/>
      <c r="I21" s="38"/>
      <c r="O21" s="38"/>
      <c r="X21" s="38"/>
    </row>
    <row r="22" spans="1:25" x14ac:dyDescent="0.2">
      <c r="A22" s="38" t="s">
        <v>2024</v>
      </c>
      <c r="C22" s="53">
        <v>0</v>
      </c>
      <c r="D22" s="53">
        <v>0</v>
      </c>
      <c r="E22" s="53">
        <v>-11228</v>
      </c>
      <c r="F22" s="53">
        <v>-10929</v>
      </c>
      <c r="G22" s="297" t="s">
        <v>73</v>
      </c>
      <c r="H22" s="298">
        <v>-22157</v>
      </c>
      <c r="I22" s="38"/>
      <c r="O22" s="38"/>
      <c r="X22" s="38"/>
    </row>
    <row r="23" spans="1:25" x14ac:dyDescent="0.2">
      <c r="A23" s="31" t="s">
        <v>2025</v>
      </c>
      <c r="C23" s="53">
        <v>0</v>
      </c>
      <c r="D23" s="53">
        <v>0</v>
      </c>
      <c r="E23" s="39">
        <v>100</v>
      </c>
      <c r="F23" s="39"/>
      <c r="G23" s="39"/>
      <c r="H23" s="298">
        <v>100</v>
      </c>
      <c r="I23" s="38"/>
      <c r="O23" s="38"/>
      <c r="X23" s="38"/>
    </row>
    <row r="24" spans="1:25" x14ac:dyDescent="0.2">
      <c r="A24" s="31" t="s">
        <v>2026</v>
      </c>
      <c r="C24" s="53">
        <v>0</v>
      </c>
      <c r="D24" s="53">
        <v>0</v>
      </c>
      <c r="E24" s="53">
        <v>0</v>
      </c>
      <c r="F24" s="53">
        <v>0</v>
      </c>
      <c r="G24" s="299">
        <v>71064</v>
      </c>
      <c r="H24" s="298">
        <v>71064</v>
      </c>
      <c r="I24" s="38"/>
      <c r="O24" s="38"/>
      <c r="X24" s="38"/>
    </row>
    <row r="25" spans="1:25" x14ac:dyDescent="0.2">
      <c r="A25" s="31" t="s">
        <v>2027</v>
      </c>
      <c r="C25" s="53"/>
      <c r="D25" s="39"/>
      <c r="E25" s="39"/>
      <c r="F25" s="39"/>
      <c r="G25" s="299"/>
      <c r="H25" s="298"/>
      <c r="I25" s="38"/>
      <c r="O25" s="38"/>
      <c r="X25" s="38"/>
    </row>
    <row r="26" spans="1:25" x14ac:dyDescent="0.2">
      <c r="A26" s="31"/>
      <c r="B26" s="38" t="s">
        <v>2058</v>
      </c>
      <c r="C26" s="53">
        <v>0</v>
      </c>
      <c r="D26" s="53">
        <v>3553</v>
      </c>
      <c r="E26" s="53">
        <v>0</v>
      </c>
      <c r="F26" s="53">
        <v>0</v>
      </c>
      <c r="G26" s="53">
        <v>-3553</v>
      </c>
      <c r="H26" s="298">
        <v>0</v>
      </c>
      <c r="I26" s="38"/>
      <c r="O26" s="38"/>
      <c r="X26" s="38"/>
    </row>
    <row r="27" spans="1:25" x14ac:dyDescent="0.2">
      <c r="A27" s="31"/>
      <c r="B27" s="38" t="s">
        <v>2030</v>
      </c>
      <c r="C27" s="53" t="s">
        <v>73</v>
      </c>
      <c r="D27" s="53">
        <v>0</v>
      </c>
      <c r="E27" s="53">
        <v>0</v>
      </c>
      <c r="F27" s="53">
        <v>0</v>
      </c>
      <c r="G27" s="53">
        <v>-16878</v>
      </c>
      <c r="H27" s="298">
        <v>-16878</v>
      </c>
      <c r="I27" s="38"/>
      <c r="O27" s="38"/>
      <c r="X27" s="38"/>
    </row>
    <row r="28" spans="1:25" x14ac:dyDescent="0.2">
      <c r="A28" s="31"/>
      <c r="B28" s="38" t="s">
        <v>2031</v>
      </c>
      <c r="C28" s="53">
        <v>0</v>
      </c>
      <c r="D28" s="53">
        <v>0</v>
      </c>
      <c r="E28" s="53">
        <v>0</v>
      </c>
      <c r="F28" s="298">
        <v>0</v>
      </c>
      <c r="G28" s="53">
        <v>0</v>
      </c>
      <c r="H28" s="298">
        <v>0</v>
      </c>
      <c r="I28" s="38"/>
      <c r="O28" s="38"/>
      <c r="X28" s="38"/>
    </row>
    <row r="29" spans="1:25" x14ac:dyDescent="0.2">
      <c r="A29" s="31"/>
      <c r="B29" s="38" t="s">
        <v>2011</v>
      </c>
      <c r="C29" s="53">
        <v>0</v>
      </c>
      <c r="D29" s="53">
        <v>0</v>
      </c>
      <c r="E29" s="53">
        <v>50633</v>
      </c>
      <c r="F29" s="53">
        <v>0</v>
      </c>
      <c r="G29" s="53">
        <v>-50633</v>
      </c>
      <c r="H29" s="298">
        <v>0</v>
      </c>
      <c r="I29" s="38"/>
      <c r="O29" s="38"/>
      <c r="X29" s="38"/>
    </row>
    <row r="30" spans="1:25" x14ac:dyDescent="0.2">
      <c r="A30" s="31" t="s">
        <v>12</v>
      </c>
      <c r="C30" s="53">
        <v>0</v>
      </c>
      <c r="D30" s="53">
        <v>0</v>
      </c>
      <c r="E30" s="53">
        <v>-589</v>
      </c>
      <c r="F30" s="251">
        <v>0</v>
      </c>
      <c r="G30" s="245">
        <v>0</v>
      </c>
      <c r="H30" s="251">
        <v>-589</v>
      </c>
      <c r="I30" s="38"/>
      <c r="O30" s="38"/>
      <c r="X30" s="38"/>
    </row>
    <row r="31" spans="1:25" ht="13.5" thickBot="1" x14ac:dyDescent="0.25">
      <c r="A31" s="61" t="s">
        <v>2028</v>
      </c>
      <c r="C31" s="300">
        <v>455708</v>
      </c>
      <c r="D31" s="300">
        <v>21171</v>
      </c>
      <c r="E31" s="300">
        <v>128165</v>
      </c>
      <c r="F31" s="301">
        <v>0</v>
      </c>
      <c r="G31" s="302" t="s">
        <v>73</v>
      </c>
      <c r="H31" s="300">
        <v>605044</v>
      </c>
      <c r="I31" s="38"/>
      <c r="O31" s="172">
        <v>455708.30933999998</v>
      </c>
      <c r="P31" s="172">
        <v>21170.562030000001</v>
      </c>
      <c r="Q31" s="172">
        <v>128165</v>
      </c>
      <c r="R31" s="172">
        <v>0</v>
      </c>
      <c r="S31" s="172">
        <v>605043.87136999995</v>
      </c>
      <c r="U31" s="86"/>
      <c r="W31" s="48"/>
      <c r="X31" s="38"/>
      <c r="Y31" s="86"/>
    </row>
    <row r="32" spans="1:25" x14ac:dyDescent="0.2">
      <c r="C32" s="38"/>
      <c r="D32" s="38"/>
      <c r="E32" s="38"/>
      <c r="F32" s="38"/>
      <c r="G32" s="38"/>
      <c r="H32" s="38"/>
      <c r="I32" s="38"/>
      <c r="O32" s="38"/>
      <c r="X32" s="38"/>
    </row>
  </sheetData>
  <customSheetViews>
    <customSheetView guid="{352D79C3-3652-4ECC-AAA7-A7E48FCDBDCA}" showGridLines="0" fitToPage="1" topLeftCell="A16">
      <selection activeCell="C45" sqref="C45"/>
      <pageMargins left="1.1417322834645669" right="1.1417322834645669" top="1.299212598425197" bottom="0.51181102362204722" header="0.51181102362204722" footer="0.51181102362204722"/>
      <pageSetup paperSize="8" firstPageNumber="11" orientation="landscape" useFirstPageNumber="1" horizontalDpi="1200" verticalDpi="1200" r:id="rId1"/>
      <headerFooter alignWithMargins="0">
        <oddFooter>&amp;C&amp;"Times New Roman,Normal"&amp;P</oddFooter>
      </headerFooter>
    </customSheetView>
  </customSheetViews>
  <mergeCells count="1">
    <mergeCell ref="D6:E6"/>
  </mergeCells>
  <pageMargins left="1.1417322834645669" right="1.1417322834645669" top="1.299212598425197" bottom="0.51181102362204722" header="0.51181102362204722" footer="0.51181102362204722"/>
  <pageSetup paperSize="8" scale="78" firstPageNumber="11" orientation="landscape" useFirstPageNumber="1" r:id="rId2"/>
  <headerFooter alignWithMargins="0">
    <oddFooter>&amp;C&amp;"Times New Roman,Normal"&amp;P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72"/>
  <sheetViews>
    <sheetView showGridLines="0" tabSelected="1" zoomScaleNormal="100" zoomScaleSheetLayoutView="70" workbookViewId="0">
      <selection activeCell="I66" sqref="I66"/>
    </sheetView>
  </sheetViews>
  <sheetFormatPr defaultRowHeight="12.75" x14ac:dyDescent="0.2"/>
  <cols>
    <col min="1" max="3" width="1.85546875" style="38" customWidth="1"/>
    <col min="4" max="4" width="72.28515625" style="41" customWidth="1"/>
    <col min="5" max="5" width="15" style="40" customWidth="1"/>
    <col min="6" max="6" width="15" style="12" customWidth="1"/>
    <col min="7" max="7" width="2.140625" style="12" customWidth="1"/>
    <col min="8" max="8" width="15" style="13" customWidth="1"/>
    <col min="9" max="9" width="15" style="12" customWidth="1"/>
    <col min="10" max="210" width="9.140625" style="41"/>
    <col min="211" max="211" width="84.140625" style="41" customWidth="1"/>
    <col min="212" max="212" width="13" style="41" customWidth="1"/>
    <col min="213" max="213" width="3.7109375" style="41" customWidth="1"/>
    <col min="214" max="214" width="8.42578125" style="41" customWidth="1"/>
    <col min="215" max="215" width="4.5703125" style="41" customWidth="1"/>
    <col min="216" max="216" width="8.7109375" style="41" customWidth="1"/>
    <col min="217" max="217" width="2.85546875" style="41" customWidth="1"/>
    <col min="218" max="218" width="8.7109375" style="41" customWidth="1"/>
    <col min="219" max="219" width="10.42578125" style="41" customWidth="1"/>
    <col min="220" max="220" width="2.85546875" style="41" customWidth="1"/>
    <col min="221" max="221" width="12.28515625" style="41" customWidth="1"/>
    <col min="222" max="222" width="14.28515625" style="41" customWidth="1"/>
    <col min="223" max="223" width="14" style="41" customWidth="1"/>
    <col min="224" max="224" width="13.5703125" style="41" customWidth="1"/>
    <col min="225" max="225" width="9.5703125" style="41" customWidth="1"/>
    <col min="226" max="226" width="9.85546875" style="41" customWidth="1"/>
    <col min="227" max="227" width="13.85546875" style="41" customWidth="1"/>
    <col min="228" max="466" width="9.140625" style="41"/>
    <col min="467" max="467" width="84.140625" style="41" customWidth="1"/>
    <col min="468" max="468" width="13" style="41" customWidth="1"/>
    <col min="469" max="469" width="3.7109375" style="41" customWidth="1"/>
    <col min="470" max="470" width="8.42578125" style="41" customWidth="1"/>
    <col min="471" max="471" width="4.5703125" style="41" customWidth="1"/>
    <col min="472" max="472" width="8.7109375" style="41" customWidth="1"/>
    <col min="473" max="473" width="2.85546875" style="41" customWidth="1"/>
    <col min="474" max="474" width="8.7109375" style="41" customWidth="1"/>
    <col min="475" max="475" width="10.42578125" style="41" customWidth="1"/>
    <col min="476" max="476" width="2.85546875" style="41" customWidth="1"/>
    <col min="477" max="477" width="12.28515625" style="41" customWidth="1"/>
    <col min="478" max="478" width="14.28515625" style="41" customWidth="1"/>
    <col min="479" max="479" width="14" style="41" customWidth="1"/>
    <col min="480" max="480" width="13.5703125" style="41" customWidth="1"/>
    <col min="481" max="481" width="9.5703125" style="41" customWidth="1"/>
    <col min="482" max="482" width="9.85546875" style="41" customWidth="1"/>
    <col min="483" max="483" width="13.85546875" style="41" customWidth="1"/>
    <col min="484" max="722" width="9.140625" style="41"/>
    <col min="723" max="723" width="84.140625" style="41" customWidth="1"/>
    <col min="724" max="724" width="13" style="41" customWidth="1"/>
    <col min="725" max="725" width="3.7109375" style="41" customWidth="1"/>
    <col min="726" max="726" width="8.42578125" style="41" customWidth="1"/>
    <col min="727" max="727" width="4.5703125" style="41" customWidth="1"/>
    <col min="728" max="728" width="8.7109375" style="41" customWidth="1"/>
    <col min="729" max="729" width="2.85546875" style="41" customWidth="1"/>
    <col min="730" max="730" width="8.7109375" style="41" customWidth="1"/>
    <col min="731" max="731" width="10.42578125" style="41" customWidth="1"/>
    <col min="732" max="732" width="2.85546875" style="41" customWidth="1"/>
    <col min="733" max="733" width="12.28515625" style="41" customWidth="1"/>
    <col min="734" max="734" width="14.28515625" style="41" customWidth="1"/>
    <col min="735" max="735" width="14" style="41" customWidth="1"/>
    <col min="736" max="736" width="13.5703125" style="41" customWidth="1"/>
    <col min="737" max="737" width="9.5703125" style="41" customWidth="1"/>
    <col min="738" max="738" width="9.85546875" style="41" customWidth="1"/>
    <col min="739" max="739" width="13.85546875" style="41" customWidth="1"/>
    <col min="740" max="978" width="9.140625" style="41"/>
    <col min="979" max="979" width="84.140625" style="41" customWidth="1"/>
    <col min="980" max="980" width="13" style="41" customWidth="1"/>
    <col min="981" max="981" width="3.7109375" style="41" customWidth="1"/>
    <col min="982" max="982" width="8.42578125" style="41" customWidth="1"/>
    <col min="983" max="983" width="4.5703125" style="41" customWidth="1"/>
    <col min="984" max="984" width="8.7109375" style="41" customWidth="1"/>
    <col min="985" max="985" width="2.85546875" style="41" customWidth="1"/>
    <col min="986" max="986" width="8.7109375" style="41" customWidth="1"/>
    <col min="987" max="987" width="10.42578125" style="41" customWidth="1"/>
    <col min="988" max="988" width="2.85546875" style="41" customWidth="1"/>
    <col min="989" max="989" width="12.28515625" style="41" customWidth="1"/>
    <col min="990" max="990" width="14.28515625" style="41" customWidth="1"/>
    <col min="991" max="991" width="14" style="41" customWidth="1"/>
    <col min="992" max="992" width="13.5703125" style="41" customWidth="1"/>
    <col min="993" max="993" width="9.5703125" style="41" customWidth="1"/>
    <col min="994" max="994" width="9.85546875" style="41" customWidth="1"/>
    <col min="995" max="995" width="13.85546875" style="41" customWidth="1"/>
    <col min="996" max="1234" width="9.140625" style="41"/>
    <col min="1235" max="1235" width="84.140625" style="41" customWidth="1"/>
    <col min="1236" max="1236" width="13" style="41" customWidth="1"/>
    <col min="1237" max="1237" width="3.7109375" style="41" customWidth="1"/>
    <col min="1238" max="1238" width="8.42578125" style="41" customWidth="1"/>
    <col min="1239" max="1239" width="4.5703125" style="41" customWidth="1"/>
    <col min="1240" max="1240" width="8.7109375" style="41" customWidth="1"/>
    <col min="1241" max="1241" width="2.85546875" style="41" customWidth="1"/>
    <col min="1242" max="1242" width="8.7109375" style="41" customWidth="1"/>
    <col min="1243" max="1243" width="10.42578125" style="41" customWidth="1"/>
    <col min="1244" max="1244" width="2.85546875" style="41" customWidth="1"/>
    <col min="1245" max="1245" width="12.28515625" style="41" customWidth="1"/>
    <col min="1246" max="1246" width="14.28515625" style="41" customWidth="1"/>
    <col min="1247" max="1247" width="14" style="41" customWidth="1"/>
    <col min="1248" max="1248" width="13.5703125" style="41" customWidth="1"/>
    <col min="1249" max="1249" width="9.5703125" style="41" customWidth="1"/>
    <col min="1250" max="1250" width="9.85546875" style="41" customWidth="1"/>
    <col min="1251" max="1251" width="13.85546875" style="41" customWidth="1"/>
    <col min="1252" max="1490" width="9.140625" style="41"/>
    <col min="1491" max="1491" width="84.140625" style="41" customWidth="1"/>
    <col min="1492" max="1492" width="13" style="41" customWidth="1"/>
    <col min="1493" max="1493" width="3.7109375" style="41" customWidth="1"/>
    <col min="1494" max="1494" width="8.42578125" style="41" customWidth="1"/>
    <col min="1495" max="1495" width="4.5703125" style="41" customWidth="1"/>
    <col min="1496" max="1496" width="8.7109375" style="41" customWidth="1"/>
    <col min="1497" max="1497" width="2.85546875" style="41" customWidth="1"/>
    <col min="1498" max="1498" width="8.7109375" style="41" customWidth="1"/>
    <col min="1499" max="1499" width="10.42578125" style="41" customWidth="1"/>
    <col min="1500" max="1500" width="2.85546875" style="41" customWidth="1"/>
    <col min="1501" max="1501" width="12.28515625" style="41" customWidth="1"/>
    <col min="1502" max="1502" width="14.28515625" style="41" customWidth="1"/>
    <col min="1503" max="1503" width="14" style="41" customWidth="1"/>
    <col min="1504" max="1504" width="13.5703125" style="41" customWidth="1"/>
    <col min="1505" max="1505" width="9.5703125" style="41" customWidth="1"/>
    <col min="1506" max="1506" width="9.85546875" style="41" customWidth="1"/>
    <col min="1507" max="1507" width="13.85546875" style="41" customWidth="1"/>
    <col min="1508" max="1746" width="9.140625" style="41"/>
    <col min="1747" max="1747" width="84.140625" style="41" customWidth="1"/>
    <col min="1748" max="1748" width="13" style="41" customWidth="1"/>
    <col min="1749" max="1749" width="3.7109375" style="41" customWidth="1"/>
    <col min="1750" max="1750" width="8.42578125" style="41" customWidth="1"/>
    <col min="1751" max="1751" width="4.5703125" style="41" customWidth="1"/>
    <col min="1752" max="1752" width="8.7109375" style="41" customWidth="1"/>
    <col min="1753" max="1753" width="2.85546875" style="41" customWidth="1"/>
    <col min="1754" max="1754" width="8.7109375" style="41" customWidth="1"/>
    <col min="1755" max="1755" width="10.42578125" style="41" customWidth="1"/>
    <col min="1756" max="1756" width="2.85546875" style="41" customWidth="1"/>
    <col min="1757" max="1757" width="12.28515625" style="41" customWidth="1"/>
    <col min="1758" max="1758" width="14.28515625" style="41" customWidth="1"/>
    <col min="1759" max="1759" width="14" style="41" customWidth="1"/>
    <col min="1760" max="1760" width="13.5703125" style="41" customWidth="1"/>
    <col min="1761" max="1761" width="9.5703125" style="41" customWidth="1"/>
    <col min="1762" max="1762" width="9.85546875" style="41" customWidth="1"/>
    <col min="1763" max="1763" width="13.85546875" style="41" customWidth="1"/>
    <col min="1764" max="2002" width="9.140625" style="41"/>
    <col min="2003" max="2003" width="84.140625" style="41" customWidth="1"/>
    <col min="2004" max="2004" width="13" style="41" customWidth="1"/>
    <col min="2005" max="2005" width="3.7109375" style="41" customWidth="1"/>
    <col min="2006" max="2006" width="8.42578125" style="41" customWidth="1"/>
    <col min="2007" max="2007" width="4.5703125" style="41" customWidth="1"/>
    <col min="2008" max="2008" width="8.7109375" style="41" customWidth="1"/>
    <col min="2009" max="2009" width="2.85546875" style="41" customWidth="1"/>
    <col min="2010" max="2010" width="8.7109375" style="41" customWidth="1"/>
    <col min="2011" max="2011" width="10.42578125" style="41" customWidth="1"/>
    <col min="2012" max="2012" width="2.85546875" style="41" customWidth="1"/>
    <col min="2013" max="2013" width="12.28515625" style="41" customWidth="1"/>
    <col min="2014" max="2014" width="14.28515625" style="41" customWidth="1"/>
    <col min="2015" max="2015" width="14" style="41" customWidth="1"/>
    <col min="2016" max="2016" width="13.5703125" style="41" customWidth="1"/>
    <col min="2017" max="2017" width="9.5703125" style="41" customWidth="1"/>
    <col min="2018" max="2018" width="9.85546875" style="41" customWidth="1"/>
    <col min="2019" max="2019" width="13.85546875" style="41" customWidth="1"/>
    <col min="2020" max="2258" width="9.140625" style="41"/>
    <col min="2259" max="2259" width="84.140625" style="41" customWidth="1"/>
    <col min="2260" max="2260" width="13" style="41" customWidth="1"/>
    <col min="2261" max="2261" width="3.7109375" style="41" customWidth="1"/>
    <col min="2262" max="2262" width="8.42578125" style="41" customWidth="1"/>
    <col min="2263" max="2263" width="4.5703125" style="41" customWidth="1"/>
    <col min="2264" max="2264" width="8.7109375" style="41" customWidth="1"/>
    <col min="2265" max="2265" width="2.85546875" style="41" customWidth="1"/>
    <col min="2266" max="2266" width="8.7109375" style="41" customWidth="1"/>
    <col min="2267" max="2267" width="10.42578125" style="41" customWidth="1"/>
    <col min="2268" max="2268" width="2.85546875" style="41" customWidth="1"/>
    <col min="2269" max="2269" width="12.28515625" style="41" customWidth="1"/>
    <col min="2270" max="2270" width="14.28515625" style="41" customWidth="1"/>
    <col min="2271" max="2271" width="14" style="41" customWidth="1"/>
    <col min="2272" max="2272" width="13.5703125" style="41" customWidth="1"/>
    <col min="2273" max="2273" width="9.5703125" style="41" customWidth="1"/>
    <col min="2274" max="2274" width="9.85546875" style="41" customWidth="1"/>
    <col min="2275" max="2275" width="13.85546875" style="41" customWidth="1"/>
    <col min="2276" max="2514" width="9.140625" style="41"/>
    <col min="2515" max="2515" width="84.140625" style="41" customWidth="1"/>
    <col min="2516" max="2516" width="13" style="41" customWidth="1"/>
    <col min="2517" max="2517" width="3.7109375" style="41" customWidth="1"/>
    <col min="2518" max="2518" width="8.42578125" style="41" customWidth="1"/>
    <col min="2519" max="2519" width="4.5703125" style="41" customWidth="1"/>
    <col min="2520" max="2520" width="8.7109375" style="41" customWidth="1"/>
    <col min="2521" max="2521" width="2.85546875" style="41" customWidth="1"/>
    <col min="2522" max="2522" width="8.7109375" style="41" customWidth="1"/>
    <col min="2523" max="2523" width="10.42578125" style="41" customWidth="1"/>
    <col min="2524" max="2524" width="2.85546875" style="41" customWidth="1"/>
    <col min="2525" max="2525" width="12.28515625" style="41" customWidth="1"/>
    <col min="2526" max="2526" width="14.28515625" style="41" customWidth="1"/>
    <col min="2527" max="2527" width="14" style="41" customWidth="1"/>
    <col min="2528" max="2528" width="13.5703125" style="41" customWidth="1"/>
    <col min="2529" max="2529" width="9.5703125" style="41" customWidth="1"/>
    <col min="2530" max="2530" width="9.85546875" style="41" customWidth="1"/>
    <col min="2531" max="2531" width="13.85546875" style="41" customWidth="1"/>
    <col min="2532" max="2770" width="9.140625" style="41"/>
    <col min="2771" max="2771" width="84.140625" style="41" customWidth="1"/>
    <col min="2772" max="2772" width="13" style="41" customWidth="1"/>
    <col min="2773" max="2773" width="3.7109375" style="41" customWidth="1"/>
    <col min="2774" max="2774" width="8.42578125" style="41" customWidth="1"/>
    <col min="2775" max="2775" width="4.5703125" style="41" customWidth="1"/>
    <col min="2776" max="2776" width="8.7109375" style="41" customWidth="1"/>
    <col min="2777" max="2777" width="2.85546875" style="41" customWidth="1"/>
    <col min="2778" max="2778" width="8.7109375" style="41" customWidth="1"/>
    <col min="2779" max="2779" width="10.42578125" style="41" customWidth="1"/>
    <col min="2780" max="2780" width="2.85546875" style="41" customWidth="1"/>
    <col min="2781" max="2781" width="12.28515625" style="41" customWidth="1"/>
    <col min="2782" max="2782" width="14.28515625" style="41" customWidth="1"/>
    <col min="2783" max="2783" width="14" style="41" customWidth="1"/>
    <col min="2784" max="2784" width="13.5703125" style="41" customWidth="1"/>
    <col min="2785" max="2785" width="9.5703125" style="41" customWidth="1"/>
    <col min="2786" max="2786" width="9.85546875" style="41" customWidth="1"/>
    <col min="2787" max="2787" width="13.85546875" style="41" customWidth="1"/>
    <col min="2788" max="3026" width="9.140625" style="41"/>
    <col min="3027" max="3027" width="84.140625" style="41" customWidth="1"/>
    <col min="3028" max="3028" width="13" style="41" customWidth="1"/>
    <col min="3029" max="3029" width="3.7109375" style="41" customWidth="1"/>
    <col min="3030" max="3030" width="8.42578125" style="41" customWidth="1"/>
    <col min="3031" max="3031" width="4.5703125" style="41" customWidth="1"/>
    <col min="3032" max="3032" width="8.7109375" style="41" customWidth="1"/>
    <col min="3033" max="3033" width="2.85546875" style="41" customWidth="1"/>
    <col min="3034" max="3034" width="8.7109375" style="41" customWidth="1"/>
    <col min="3035" max="3035" width="10.42578125" style="41" customWidth="1"/>
    <col min="3036" max="3036" width="2.85546875" style="41" customWidth="1"/>
    <col min="3037" max="3037" width="12.28515625" style="41" customWidth="1"/>
    <col min="3038" max="3038" width="14.28515625" style="41" customWidth="1"/>
    <col min="3039" max="3039" width="14" style="41" customWidth="1"/>
    <col min="3040" max="3040" width="13.5703125" style="41" customWidth="1"/>
    <col min="3041" max="3041" width="9.5703125" style="41" customWidth="1"/>
    <col min="3042" max="3042" width="9.85546875" style="41" customWidth="1"/>
    <col min="3043" max="3043" width="13.85546875" style="41" customWidth="1"/>
    <col min="3044" max="3282" width="9.140625" style="41"/>
    <col min="3283" max="3283" width="84.140625" style="41" customWidth="1"/>
    <col min="3284" max="3284" width="13" style="41" customWidth="1"/>
    <col min="3285" max="3285" width="3.7109375" style="41" customWidth="1"/>
    <col min="3286" max="3286" width="8.42578125" style="41" customWidth="1"/>
    <col min="3287" max="3287" width="4.5703125" style="41" customWidth="1"/>
    <col min="3288" max="3288" width="8.7109375" style="41" customWidth="1"/>
    <col min="3289" max="3289" width="2.85546875" style="41" customWidth="1"/>
    <col min="3290" max="3290" width="8.7109375" style="41" customWidth="1"/>
    <col min="3291" max="3291" width="10.42578125" style="41" customWidth="1"/>
    <col min="3292" max="3292" width="2.85546875" style="41" customWidth="1"/>
    <col min="3293" max="3293" width="12.28515625" style="41" customWidth="1"/>
    <col min="3294" max="3294" width="14.28515625" style="41" customWidth="1"/>
    <col min="3295" max="3295" width="14" style="41" customWidth="1"/>
    <col min="3296" max="3296" width="13.5703125" style="41" customWidth="1"/>
    <col min="3297" max="3297" width="9.5703125" style="41" customWidth="1"/>
    <col min="3298" max="3298" width="9.85546875" style="41" customWidth="1"/>
    <col min="3299" max="3299" width="13.85546875" style="41" customWidth="1"/>
    <col min="3300" max="3538" width="9.140625" style="41"/>
    <col min="3539" max="3539" width="84.140625" style="41" customWidth="1"/>
    <col min="3540" max="3540" width="13" style="41" customWidth="1"/>
    <col min="3541" max="3541" width="3.7109375" style="41" customWidth="1"/>
    <col min="3542" max="3542" width="8.42578125" style="41" customWidth="1"/>
    <col min="3543" max="3543" width="4.5703125" style="41" customWidth="1"/>
    <col min="3544" max="3544" width="8.7109375" style="41" customWidth="1"/>
    <col min="3545" max="3545" width="2.85546875" style="41" customWidth="1"/>
    <col min="3546" max="3546" width="8.7109375" style="41" customWidth="1"/>
    <col min="3547" max="3547" width="10.42578125" style="41" customWidth="1"/>
    <col min="3548" max="3548" width="2.85546875" style="41" customWidth="1"/>
    <col min="3549" max="3549" width="12.28515625" style="41" customWidth="1"/>
    <col min="3550" max="3550" width="14.28515625" style="41" customWidth="1"/>
    <col min="3551" max="3551" width="14" style="41" customWidth="1"/>
    <col min="3552" max="3552" width="13.5703125" style="41" customWidth="1"/>
    <col min="3553" max="3553" width="9.5703125" style="41" customWidth="1"/>
    <col min="3554" max="3554" width="9.85546875" style="41" customWidth="1"/>
    <col min="3555" max="3555" width="13.85546875" style="41" customWidth="1"/>
    <col min="3556" max="3794" width="9.140625" style="41"/>
    <col min="3795" max="3795" width="84.140625" style="41" customWidth="1"/>
    <col min="3796" max="3796" width="13" style="41" customWidth="1"/>
    <col min="3797" max="3797" width="3.7109375" style="41" customWidth="1"/>
    <col min="3798" max="3798" width="8.42578125" style="41" customWidth="1"/>
    <col min="3799" max="3799" width="4.5703125" style="41" customWidth="1"/>
    <col min="3800" max="3800" width="8.7109375" style="41" customWidth="1"/>
    <col min="3801" max="3801" width="2.85546875" style="41" customWidth="1"/>
    <col min="3802" max="3802" width="8.7109375" style="41" customWidth="1"/>
    <col min="3803" max="3803" width="10.42578125" style="41" customWidth="1"/>
    <col min="3804" max="3804" width="2.85546875" style="41" customWidth="1"/>
    <col min="3805" max="3805" width="12.28515625" style="41" customWidth="1"/>
    <col min="3806" max="3806" width="14.28515625" style="41" customWidth="1"/>
    <col min="3807" max="3807" width="14" style="41" customWidth="1"/>
    <col min="3808" max="3808" width="13.5703125" style="41" customWidth="1"/>
    <col min="3809" max="3809" width="9.5703125" style="41" customWidth="1"/>
    <col min="3810" max="3810" width="9.85546875" style="41" customWidth="1"/>
    <col min="3811" max="3811" width="13.85546875" style="41" customWidth="1"/>
    <col min="3812" max="4050" width="9.140625" style="41"/>
    <col min="4051" max="4051" width="84.140625" style="41" customWidth="1"/>
    <col min="4052" max="4052" width="13" style="41" customWidth="1"/>
    <col min="4053" max="4053" width="3.7109375" style="41" customWidth="1"/>
    <col min="4054" max="4054" width="8.42578125" style="41" customWidth="1"/>
    <col min="4055" max="4055" width="4.5703125" style="41" customWidth="1"/>
    <col min="4056" max="4056" width="8.7109375" style="41" customWidth="1"/>
    <col min="4057" max="4057" width="2.85546875" style="41" customWidth="1"/>
    <col min="4058" max="4058" width="8.7109375" style="41" customWidth="1"/>
    <col min="4059" max="4059" width="10.42578125" style="41" customWidth="1"/>
    <col min="4060" max="4060" width="2.85546875" style="41" customWidth="1"/>
    <col min="4061" max="4061" width="12.28515625" style="41" customWidth="1"/>
    <col min="4062" max="4062" width="14.28515625" style="41" customWidth="1"/>
    <col min="4063" max="4063" width="14" style="41" customWidth="1"/>
    <col min="4064" max="4064" width="13.5703125" style="41" customWidth="1"/>
    <col min="4065" max="4065" width="9.5703125" style="41" customWidth="1"/>
    <col min="4066" max="4066" width="9.85546875" style="41" customWidth="1"/>
    <col min="4067" max="4067" width="13.85546875" style="41" customWidth="1"/>
    <col min="4068" max="4306" width="9.140625" style="41"/>
    <col min="4307" max="4307" width="84.140625" style="41" customWidth="1"/>
    <col min="4308" max="4308" width="13" style="41" customWidth="1"/>
    <col min="4309" max="4309" width="3.7109375" style="41" customWidth="1"/>
    <col min="4310" max="4310" width="8.42578125" style="41" customWidth="1"/>
    <col min="4311" max="4311" width="4.5703125" style="41" customWidth="1"/>
    <col min="4312" max="4312" width="8.7109375" style="41" customWidth="1"/>
    <col min="4313" max="4313" width="2.85546875" style="41" customWidth="1"/>
    <col min="4314" max="4314" width="8.7109375" style="41" customWidth="1"/>
    <col min="4315" max="4315" width="10.42578125" style="41" customWidth="1"/>
    <col min="4316" max="4316" width="2.85546875" style="41" customWidth="1"/>
    <col min="4317" max="4317" width="12.28515625" style="41" customWidth="1"/>
    <col min="4318" max="4318" width="14.28515625" style="41" customWidth="1"/>
    <col min="4319" max="4319" width="14" style="41" customWidth="1"/>
    <col min="4320" max="4320" width="13.5703125" style="41" customWidth="1"/>
    <col min="4321" max="4321" width="9.5703125" style="41" customWidth="1"/>
    <col min="4322" max="4322" width="9.85546875" style="41" customWidth="1"/>
    <col min="4323" max="4323" width="13.85546875" style="41" customWidth="1"/>
    <col min="4324" max="4562" width="9.140625" style="41"/>
    <col min="4563" max="4563" width="84.140625" style="41" customWidth="1"/>
    <col min="4564" max="4564" width="13" style="41" customWidth="1"/>
    <col min="4565" max="4565" width="3.7109375" style="41" customWidth="1"/>
    <col min="4566" max="4566" width="8.42578125" style="41" customWidth="1"/>
    <col min="4567" max="4567" width="4.5703125" style="41" customWidth="1"/>
    <col min="4568" max="4568" width="8.7109375" style="41" customWidth="1"/>
    <col min="4569" max="4569" width="2.85546875" style="41" customWidth="1"/>
    <col min="4570" max="4570" width="8.7109375" style="41" customWidth="1"/>
    <col min="4571" max="4571" width="10.42578125" style="41" customWidth="1"/>
    <col min="4572" max="4572" width="2.85546875" style="41" customWidth="1"/>
    <col min="4573" max="4573" width="12.28515625" style="41" customWidth="1"/>
    <col min="4574" max="4574" width="14.28515625" style="41" customWidth="1"/>
    <col min="4575" max="4575" width="14" style="41" customWidth="1"/>
    <col min="4576" max="4576" width="13.5703125" style="41" customWidth="1"/>
    <col min="4577" max="4577" width="9.5703125" style="41" customWidth="1"/>
    <col min="4578" max="4578" width="9.85546875" style="41" customWidth="1"/>
    <col min="4579" max="4579" width="13.85546875" style="41" customWidth="1"/>
    <col min="4580" max="4818" width="9.140625" style="41"/>
    <col min="4819" max="4819" width="84.140625" style="41" customWidth="1"/>
    <col min="4820" max="4820" width="13" style="41" customWidth="1"/>
    <col min="4821" max="4821" width="3.7109375" style="41" customWidth="1"/>
    <col min="4822" max="4822" width="8.42578125" style="41" customWidth="1"/>
    <col min="4823" max="4823" width="4.5703125" style="41" customWidth="1"/>
    <col min="4824" max="4824" width="8.7109375" style="41" customWidth="1"/>
    <col min="4825" max="4825" width="2.85546875" style="41" customWidth="1"/>
    <col min="4826" max="4826" width="8.7109375" style="41" customWidth="1"/>
    <col min="4827" max="4827" width="10.42578125" style="41" customWidth="1"/>
    <col min="4828" max="4828" width="2.85546875" style="41" customWidth="1"/>
    <col min="4829" max="4829" width="12.28515625" style="41" customWidth="1"/>
    <col min="4830" max="4830" width="14.28515625" style="41" customWidth="1"/>
    <col min="4831" max="4831" width="14" style="41" customWidth="1"/>
    <col min="4832" max="4832" width="13.5703125" style="41" customWidth="1"/>
    <col min="4833" max="4833" width="9.5703125" style="41" customWidth="1"/>
    <col min="4834" max="4834" width="9.85546875" style="41" customWidth="1"/>
    <col min="4835" max="4835" width="13.85546875" style="41" customWidth="1"/>
    <col min="4836" max="5074" width="9.140625" style="41"/>
    <col min="5075" max="5075" width="84.140625" style="41" customWidth="1"/>
    <col min="5076" max="5076" width="13" style="41" customWidth="1"/>
    <col min="5077" max="5077" width="3.7109375" style="41" customWidth="1"/>
    <col min="5078" max="5078" width="8.42578125" style="41" customWidth="1"/>
    <col min="5079" max="5079" width="4.5703125" style="41" customWidth="1"/>
    <col min="5080" max="5080" width="8.7109375" style="41" customWidth="1"/>
    <col min="5081" max="5081" width="2.85546875" style="41" customWidth="1"/>
    <col min="5082" max="5082" width="8.7109375" style="41" customWidth="1"/>
    <col min="5083" max="5083" width="10.42578125" style="41" customWidth="1"/>
    <col min="5084" max="5084" width="2.85546875" style="41" customWidth="1"/>
    <col min="5085" max="5085" width="12.28515625" style="41" customWidth="1"/>
    <col min="5086" max="5086" width="14.28515625" style="41" customWidth="1"/>
    <col min="5087" max="5087" width="14" style="41" customWidth="1"/>
    <col min="5088" max="5088" width="13.5703125" style="41" customWidth="1"/>
    <col min="5089" max="5089" width="9.5703125" style="41" customWidth="1"/>
    <col min="5090" max="5090" width="9.85546875" style="41" customWidth="1"/>
    <col min="5091" max="5091" width="13.85546875" style="41" customWidth="1"/>
    <col min="5092" max="5330" width="9.140625" style="41"/>
    <col min="5331" max="5331" width="84.140625" style="41" customWidth="1"/>
    <col min="5332" max="5332" width="13" style="41" customWidth="1"/>
    <col min="5333" max="5333" width="3.7109375" style="41" customWidth="1"/>
    <col min="5334" max="5334" width="8.42578125" style="41" customWidth="1"/>
    <col min="5335" max="5335" width="4.5703125" style="41" customWidth="1"/>
    <col min="5336" max="5336" width="8.7109375" style="41" customWidth="1"/>
    <col min="5337" max="5337" width="2.85546875" style="41" customWidth="1"/>
    <col min="5338" max="5338" width="8.7109375" style="41" customWidth="1"/>
    <col min="5339" max="5339" width="10.42578125" style="41" customWidth="1"/>
    <col min="5340" max="5340" width="2.85546875" style="41" customWidth="1"/>
    <col min="5341" max="5341" width="12.28515625" style="41" customWidth="1"/>
    <col min="5342" max="5342" width="14.28515625" style="41" customWidth="1"/>
    <col min="5343" max="5343" width="14" style="41" customWidth="1"/>
    <col min="5344" max="5344" width="13.5703125" style="41" customWidth="1"/>
    <col min="5345" max="5345" width="9.5703125" style="41" customWidth="1"/>
    <col min="5346" max="5346" width="9.85546875" style="41" customWidth="1"/>
    <col min="5347" max="5347" width="13.85546875" style="41" customWidth="1"/>
    <col min="5348" max="5586" width="9.140625" style="41"/>
    <col min="5587" max="5587" width="84.140625" style="41" customWidth="1"/>
    <col min="5588" max="5588" width="13" style="41" customWidth="1"/>
    <col min="5589" max="5589" width="3.7109375" style="41" customWidth="1"/>
    <col min="5590" max="5590" width="8.42578125" style="41" customWidth="1"/>
    <col min="5591" max="5591" width="4.5703125" style="41" customWidth="1"/>
    <col min="5592" max="5592" width="8.7109375" style="41" customWidth="1"/>
    <col min="5593" max="5593" width="2.85546875" style="41" customWidth="1"/>
    <col min="5594" max="5594" width="8.7109375" style="41" customWidth="1"/>
    <col min="5595" max="5595" width="10.42578125" style="41" customWidth="1"/>
    <col min="5596" max="5596" width="2.85546875" style="41" customWidth="1"/>
    <col min="5597" max="5597" width="12.28515625" style="41" customWidth="1"/>
    <col min="5598" max="5598" width="14.28515625" style="41" customWidth="1"/>
    <col min="5599" max="5599" width="14" style="41" customWidth="1"/>
    <col min="5600" max="5600" width="13.5703125" style="41" customWidth="1"/>
    <col min="5601" max="5601" width="9.5703125" style="41" customWidth="1"/>
    <col min="5602" max="5602" width="9.85546875" style="41" customWidth="1"/>
    <col min="5603" max="5603" width="13.85546875" style="41" customWidth="1"/>
    <col min="5604" max="5842" width="9.140625" style="41"/>
    <col min="5843" max="5843" width="84.140625" style="41" customWidth="1"/>
    <col min="5844" max="5844" width="13" style="41" customWidth="1"/>
    <col min="5845" max="5845" width="3.7109375" style="41" customWidth="1"/>
    <col min="5846" max="5846" width="8.42578125" style="41" customWidth="1"/>
    <col min="5847" max="5847" width="4.5703125" style="41" customWidth="1"/>
    <col min="5848" max="5848" width="8.7109375" style="41" customWidth="1"/>
    <col min="5849" max="5849" width="2.85546875" style="41" customWidth="1"/>
    <col min="5850" max="5850" width="8.7109375" style="41" customWidth="1"/>
    <col min="5851" max="5851" width="10.42578125" style="41" customWidth="1"/>
    <col min="5852" max="5852" width="2.85546875" style="41" customWidth="1"/>
    <col min="5853" max="5853" width="12.28515625" style="41" customWidth="1"/>
    <col min="5854" max="5854" width="14.28515625" style="41" customWidth="1"/>
    <col min="5855" max="5855" width="14" style="41" customWidth="1"/>
    <col min="5856" max="5856" width="13.5703125" style="41" customWidth="1"/>
    <col min="5857" max="5857" width="9.5703125" style="41" customWidth="1"/>
    <col min="5858" max="5858" width="9.85546875" style="41" customWidth="1"/>
    <col min="5859" max="5859" width="13.85546875" style="41" customWidth="1"/>
    <col min="5860" max="6098" width="9.140625" style="41"/>
    <col min="6099" max="6099" width="84.140625" style="41" customWidth="1"/>
    <col min="6100" max="6100" width="13" style="41" customWidth="1"/>
    <col min="6101" max="6101" width="3.7109375" style="41" customWidth="1"/>
    <col min="6102" max="6102" width="8.42578125" style="41" customWidth="1"/>
    <col min="6103" max="6103" width="4.5703125" style="41" customWidth="1"/>
    <col min="6104" max="6104" width="8.7109375" style="41" customWidth="1"/>
    <col min="6105" max="6105" width="2.85546875" style="41" customWidth="1"/>
    <col min="6106" max="6106" width="8.7109375" style="41" customWidth="1"/>
    <col min="6107" max="6107" width="10.42578125" style="41" customWidth="1"/>
    <col min="6108" max="6108" width="2.85546875" style="41" customWidth="1"/>
    <col min="6109" max="6109" width="12.28515625" style="41" customWidth="1"/>
    <col min="6110" max="6110" width="14.28515625" style="41" customWidth="1"/>
    <col min="6111" max="6111" width="14" style="41" customWidth="1"/>
    <col min="6112" max="6112" width="13.5703125" style="41" customWidth="1"/>
    <col min="6113" max="6113" width="9.5703125" style="41" customWidth="1"/>
    <col min="6114" max="6114" width="9.85546875" style="41" customWidth="1"/>
    <col min="6115" max="6115" width="13.85546875" style="41" customWidth="1"/>
    <col min="6116" max="6354" width="9.140625" style="41"/>
    <col min="6355" max="6355" width="84.140625" style="41" customWidth="1"/>
    <col min="6356" max="6356" width="13" style="41" customWidth="1"/>
    <col min="6357" max="6357" width="3.7109375" style="41" customWidth="1"/>
    <col min="6358" max="6358" width="8.42578125" style="41" customWidth="1"/>
    <col min="6359" max="6359" width="4.5703125" style="41" customWidth="1"/>
    <col min="6360" max="6360" width="8.7109375" style="41" customWidth="1"/>
    <col min="6361" max="6361" width="2.85546875" style="41" customWidth="1"/>
    <col min="6362" max="6362" width="8.7109375" style="41" customWidth="1"/>
    <col min="6363" max="6363" width="10.42578125" style="41" customWidth="1"/>
    <col min="6364" max="6364" width="2.85546875" style="41" customWidth="1"/>
    <col min="6365" max="6365" width="12.28515625" style="41" customWidth="1"/>
    <col min="6366" max="6366" width="14.28515625" style="41" customWidth="1"/>
    <col min="6367" max="6367" width="14" style="41" customWidth="1"/>
    <col min="6368" max="6368" width="13.5703125" style="41" customWidth="1"/>
    <col min="6369" max="6369" width="9.5703125" style="41" customWidth="1"/>
    <col min="6370" max="6370" width="9.85546875" style="41" customWidth="1"/>
    <col min="6371" max="6371" width="13.85546875" style="41" customWidth="1"/>
    <col min="6372" max="6610" width="9.140625" style="41"/>
    <col min="6611" max="6611" width="84.140625" style="41" customWidth="1"/>
    <col min="6612" max="6612" width="13" style="41" customWidth="1"/>
    <col min="6613" max="6613" width="3.7109375" style="41" customWidth="1"/>
    <col min="6614" max="6614" width="8.42578125" style="41" customWidth="1"/>
    <col min="6615" max="6615" width="4.5703125" style="41" customWidth="1"/>
    <col min="6616" max="6616" width="8.7109375" style="41" customWidth="1"/>
    <col min="6617" max="6617" width="2.85546875" style="41" customWidth="1"/>
    <col min="6618" max="6618" width="8.7109375" style="41" customWidth="1"/>
    <col min="6619" max="6619" width="10.42578125" style="41" customWidth="1"/>
    <col min="6620" max="6620" width="2.85546875" style="41" customWidth="1"/>
    <col min="6621" max="6621" width="12.28515625" style="41" customWidth="1"/>
    <col min="6622" max="6622" width="14.28515625" style="41" customWidth="1"/>
    <col min="6623" max="6623" width="14" style="41" customWidth="1"/>
    <col min="6624" max="6624" width="13.5703125" style="41" customWidth="1"/>
    <col min="6625" max="6625" width="9.5703125" style="41" customWidth="1"/>
    <col min="6626" max="6626" width="9.85546875" style="41" customWidth="1"/>
    <col min="6627" max="6627" width="13.85546875" style="41" customWidth="1"/>
    <col min="6628" max="6866" width="9.140625" style="41"/>
    <col min="6867" max="6867" width="84.140625" style="41" customWidth="1"/>
    <col min="6868" max="6868" width="13" style="41" customWidth="1"/>
    <col min="6869" max="6869" width="3.7109375" style="41" customWidth="1"/>
    <col min="6870" max="6870" width="8.42578125" style="41" customWidth="1"/>
    <col min="6871" max="6871" width="4.5703125" style="41" customWidth="1"/>
    <col min="6872" max="6872" width="8.7109375" style="41" customWidth="1"/>
    <col min="6873" max="6873" width="2.85546875" style="41" customWidth="1"/>
    <col min="6874" max="6874" width="8.7109375" style="41" customWidth="1"/>
    <col min="6875" max="6875" width="10.42578125" style="41" customWidth="1"/>
    <col min="6876" max="6876" width="2.85546875" style="41" customWidth="1"/>
    <col min="6877" max="6877" width="12.28515625" style="41" customWidth="1"/>
    <col min="6878" max="6878" width="14.28515625" style="41" customWidth="1"/>
    <col min="6879" max="6879" width="14" style="41" customWidth="1"/>
    <col min="6880" max="6880" width="13.5703125" style="41" customWidth="1"/>
    <col min="6881" max="6881" width="9.5703125" style="41" customWidth="1"/>
    <col min="6882" max="6882" width="9.85546875" style="41" customWidth="1"/>
    <col min="6883" max="6883" width="13.85546875" style="41" customWidth="1"/>
    <col min="6884" max="7122" width="9.140625" style="41"/>
    <col min="7123" max="7123" width="84.140625" style="41" customWidth="1"/>
    <col min="7124" max="7124" width="13" style="41" customWidth="1"/>
    <col min="7125" max="7125" width="3.7109375" style="41" customWidth="1"/>
    <col min="7126" max="7126" width="8.42578125" style="41" customWidth="1"/>
    <col min="7127" max="7127" width="4.5703125" style="41" customWidth="1"/>
    <col min="7128" max="7128" width="8.7109375" style="41" customWidth="1"/>
    <col min="7129" max="7129" width="2.85546875" style="41" customWidth="1"/>
    <col min="7130" max="7130" width="8.7109375" style="41" customWidth="1"/>
    <col min="7131" max="7131" width="10.42578125" style="41" customWidth="1"/>
    <col min="7132" max="7132" width="2.85546875" style="41" customWidth="1"/>
    <col min="7133" max="7133" width="12.28515625" style="41" customWidth="1"/>
    <col min="7134" max="7134" width="14.28515625" style="41" customWidth="1"/>
    <col min="7135" max="7135" width="14" style="41" customWidth="1"/>
    <col min="7136" max="7136" width="13.5703125" style="41" customWidth="1"/>
    <col min="7137" max="7137" width="9.5703125" style="41" customWidth="1"/>
    <col min="7138" max="7138" width="9.85546875" style="41" customWidth="1"/>
    <col min="7139" max="7139" width="13.85546875" style="41" customWidth="1"/>
    <col min="7140" max="7378" width="9.140625" style="41"/>
    <col min="7379" max="7379" width="84.140625" style="41" customWidth="1"/>
    <col min="7380" max="7380" width="13" style="41" customWidth="1"/>
    <col min="7381" max="7381" width="3.7109375" style="41" customWidth="1"/>
    <col min="7382" max="7382" width="8.42578125" style="41" customWidth="1"/>
    <col min="7383" max="7383" width="4.5703125" style="41" customWidth="1"/>
    <col min="7384" max="7384" width="8.7109375" style="41" customWidth="1"/>
    <col min="7385" max="7385" width="2.85546875" style="41" customWidth="1"/>
    <col min="7386" max="7386" width="8.7109375" style="41" customWidth="1"/>
    <col min="7387" max="7387" width="10.42578125" style="41" customWidth="1"/>
    <col min="7388" max="7388" width="2.85546875" style="41" customWidth="1"/>
    <col min="7389" max="7389" width="12.28515625" style="41" customWidth="1"/>
    <col min="7390" max="7390" width="14.28515625" style="41" customWidth="1"/>
    <col min="7391" max="7391" width="14" style="41" customWidth="1"/>
    <col min="7392" max="7392" width="13.5703125" style="41" customWidth="1"/>
    <col min="7393" max="7393" width="9.5703125" style="41" customWidth="1"/>
    <col min="7394" max="7394" width="9.85546875" style="41" customWidth="1"/>
    <col min="7395" max="7395" width="13.85546875" style="41" customWidth="1"/>
    <col min="7396" max="7634" width="9.140625" style="41"/>
    <col min="7635" max="7635" width="84.140625" style="41" customWidth="1"/>
    <col min="7636" max="7636" width="13" style="41" customWidth="1"/>
    <col min="7637" max="7637" width="3.7109375" style="41" customWidth="1"/>
    <col min="7638" max="7638" width="8.42578125" style="41" customWidth="1"/>
    <col min="7639" max="7639" width="4.5703125" style="41" customWidth="1"/>
    <col min="7640" max="7640" width="8.7109375" style="41" customWidth="1"/>
    <col min="7641" max="7641" width="2.85546875" style="41" customWidth="1"/>
    <col min="7642" max="7642" width="8.7109375" style="41" customWidth="1"/>
    <col min="7643" max="7643" width="10.42578125" style="41" customWidth="1"/>
    <col min="7644" max="7644" width="2.85546875" style="41" customWidth="1"/>
    <col min="7645" max="7645" width="12.28515625" style="41" customWidth="1"/>
    <col min="7646" max="7646" width="14.28515625" style="41" customWidth="1"/>
    <col min="7647" max="7647" width="14" style="41" customWidth="1"/>
    <col min="7648" max="7648" width="13.5703125" style="41" customWidth="1"/>
    <col min="7649" max="7649" width="9.5703125" style="41" customWidth="1"/>
    <col min="7650" max="7650" width="9.85546875" style="41" customWidth="1"/>
    <col min="7651" max="7651" width="13.85546875" style="41" customWidth="1"/>
    <col min="7652" max="7890" width="9.140625" style="41"/>
    <col min="7891" max="7891" width="84.140625" style="41" customWidth="1"/>
    <col min="7892" max="7892" width="13" style="41" customWidth="1"/>
    <col min="7893" max="7893" width="3.7109375" style="41" customWidth="1"/>
    <col min="7894" max="7894" width="8.42578125" style="41" customWidth="1"/>
    <col min="7895" max="7895" width="4.5703125" style="41" customWidth="1"/>
    <col min="7896" max="7896" width="8.7109375" style="41" customWidth="1"/>
    <col min="7897" max="7897" width="2.85546875" style="41" customWidth="1"/>
    <col min="7898" max="7898" width="8.7109375" style="41" customWidth="1"/>
    <col min="7899" max="7899" width="10.42578125" style="41" customWidth="1"/>
    <col min="7900" max="7900" width="2.85546875" style="41" customWidth="1"/>
    <col min="7901" max="7901" width="12.28515625" style="41" customWidth="1"/>
    <col min="7902" max="7902" width="14.28515625" style="41" customWidth="1"/>
    <col min="7903" max="7903" width="14" style="41" customWidth="1"/>
    <col min="7904" max="7904" width="13.5703125" style="41" customWidth="1"/>
    <col min="7905" max="7905" width="9.5703125" style="41" customWidth="1"/>
    <col min="7906" max="7906" width="9.85546875" style="41" customWidth="1"/>
    <col min="7907" max="7907" width="13.85546875" style="41" customWidth="1"/>
    <col min="7908" max="8146" width="9.140625" style="41"/>
    <col min="8147" max="8147" width="84.140625" style="41" customWidth="1"/>
    <col min="8148" max="8148" width="13" style="41" customWidth="1"/>
    <col min="8149" max="8149" width="3.7109375" style="41" customWidth="1"/>
    <col min="8150" max="8150" width="8.42578125" style="41" customWidth="1"/>
    <col min="8151" max="8151" width="4.5703125" style="41" customWidth="1"/>
    <col min="8152" max="8152" width="8.7109375" style="41" customWidth="1"/>
    <col min="8153" max="8153" width="2.85546875" style="41" customWidth="1"/>
    <col min="8154" max="8154" width="8.7109375" style="41" customWidth="1"/>
    <col min="8155" max="8155" width="10.42578125" style="41" customWidth="1"/>
    <col min="8156" max="8156" width="2.85546875" style="41" customWidth="1"/>
    <col min="8157" max="8157" width="12.28515625" style="41" customWidth="1"/>
    <col min="8158" max="8158" width="14.28515625" style="41" customWidth="1"/>
    <col min="8159" max="8159" width="14" style="41" customWidth="1"/>
    <col min="8160" max="8160" width="13.5703125" style="41" customWidth="1"/>
    <col min="8161" max="8161" width="9.5703125" style="41" customWidth="1"/>
    <col min="8162" max="8162" width="9.85546875" style="41" customWidth="1"/>
    <col min="8163" max="8163" width="13.85546875" style="41" customWidth="1"/>
    <col min="8164" max="8402" width="9.140625" style="41"/>
    <col min="8403" max="8403" width="84.140625" style="41" customWidth="1"/>
    <col min="8404" max="8404" width="13" style="41" customWidth="1"/>
    <col min="8405" max="8405" width="3.7109375" style="41" customWidth="1"/>
    <col min="8406" max="8406" width="8.42578125" style="41" customWidth="1"/>
    <col min="8407" max="8407" width="4.5703125" style="41" customWidth="1"/>
    <col min="8408" max="8408" width="8.7109375" style="41" customWidth="1"/>
    <col min="8409" max="8409" width="2.85546875" style="41" customWidth="1"/>
    <col min="8410" max="8410" width="8.7109375" style="41" customWidth="1"/>
    <col min="8411" max="8411" width="10.42578125" style="41" customWidth="1"/>
    <col min="8412" max="8412" width="2.85546875" style="41" customWidth="1"/>
    <col min="8413" max="8413" width="12.28515625" style="41" customWidth="1"/>
    <col min="8414" max="8414" width="14.28515625" style="41" customWidth="1"/>
    <col min="8415" max="8415" width="14" style="41" customWidth="1"/>
    <col min="8416" max="8416" width="13.5703125" style="41" customWidth="1"/>
    <col min="8417" max="8417" width="9.5703125" style="41" customWidth="1"/>
    <col min="8418" max="8418" width="9.85546875" style="41" customWidth="1"/>
    <col min="8419" max="8419" width="13.85546875" style="41" customWidth="1"/>
    <col min="8420" max="8658" width="9.140625" style="41"/>
    <col min="8659" max="8659" width="84.140625" style="41" customWidth="1"/>
    <col min="8660" max="8660" width="13" style="41" customWidth="1"/>
    <col min="8661" max="8661" width="3.7109375" style="41" customWidth="1"/>
    <col min="8662" max="8662" width="8.42578125" style="41" customWidth="1"/>
    <col min="8663" max="8663" width="4.5703125" style="41" customWidth="1"/>
    <col min="8664" max="8664" width="8.7109375" style="41" customWidth="1"/>
    <col min="8665" max="8665" width="2.85546875" style="41" customWidth="1"/>
    <col min="8666" max="8666" width="8.7109375" style="41" customWidth="1"/>
    <col min="8667" max="8667" width="10.42578125" style="41" customWidth="1"/>
    <col min="8668" max="8668" width="2.85546875" style="41" customWidth="1"/>
    <col min="8669" max="8669" width="12.28515625" style="41" customWidth="1"/>
    <col min="8670" max="8670" width="14.28515625" style="41" customWidth="1"/>
    <col min="8671" max="8671" width="14" style="41" customWidth="1"/>
    <col min="8672" max="8672" width="13.5703125" style="41" customWidth="1"/>
    <col min="8673" max="8673" width="9.5703125" style="41" customWidth="1"/>
    <col min="8674" max="8674" width="9.85546875" style="41" customWidth="1"/>
    <col min="8675" max="8675" width="13.85546875" style="41" customWidth="1"/>
    <col min="8676" max="8914" width="9.140625" style="41"/>
    <col min="8915" max="8915" width="84.140625" style="41" customWidth="1"/>
    <col min="8916" max="8916" width="13" style="41" customWidth="1"/>
    <col min="8917" max="8917" width="3.7109375" style="41" customWidth="1"/>
    <col min="8918" max="8918" width="8.42578125" style="41" customWidth="1"/>
    <col min="8919" max="8919" width="4.5703125" style="41" customWidth="1"/>
    <col min="8920" max="8920" width="8.7109375" style="41" customWidth="1"/>
    <col min="8921" max="8921" width="2.85546875" style="41" customWidth="1"/>
    <col min="8922" max="8922" width="8.7109375" style="41" customWidth="1"/>
    <col min="8923" max="8923" width="10.42578125" style="41" customWidth="1"/>
    <col min="8924" max="8924" width="2.85546875" style="41" customWidth="1"/>
    <col min="8925" max="8925" width="12.28515625" style="41" customWidth="1"/>
    <col min="8926" max="8926" width="14.28515625" style="41" customWidth="1"/>
    <col min="8927" max="8927" width="14" style="41" customWidth="1"/>
    <col min="8928" max="8928" width="13.5703125" style="41" customWidth="1"/>
    <col min="8929" max="8929" width="9.5703125" style="41" customWidth="1"/>
    <col min="8930" max="8930" width="9.85546875" style="41" customWidth="1"/>
    <col min="8931" max="8931" width="13.85546875" style="41" customWidth="1"/>
    <col min="8932" max="9170" width="9.140625" style="41"/>
    <col min="9171" max="9171" width="84.140625" style="41" customWidth="1"/>
    <col min="9172" max="9172" width="13" style="41" customWidth="1"/>
    <col min="9173" max="9173" width="3.7109375" style="41" customWidth="1"/>
    <col min="9174" max="9174" width="8.42578125" style="41" customWidth="1"/>
    <col min="9175" max="9175" width="4.5703125" style="41" customWidth="1"/>
    <col min="9176" max="9176" width="8.7109375" style="41" customWidth="1"/>
    <col min="9177" max="9177" width="2.85546875" style="41" customWidth="1"/>
    <col min="9178" max="9178" width="8.7109375" style="41" customWidth="1"/>
    <col min="9179" max="9179" width="10.42578125" style="41" customWidth="1"/>
    <col min="9180" max="9180" width="2.85546875" style="41" customWidth="1"/>
    <col min="9181" max="9181" width="12.28515625" style="41" customWidth="1"/>
    <col min="9182" max="9182" width="14.28515625" style="41" customWidth="1"/>
    <col min="9183" max="9183" width="14" style="41" customWidth="1"/>
    <col min="9184" max="9184" width="13.5703125" style="41" customWidth="1"/>
    <col min="9185" max="9185" width="9.5703125" style="41" customWidth="1"/>
    <col min="9186" max="9186" width="9.85546875" style="41" customWidth="1"/>
    <col min="9187" max="9187" width="13.85546875" style="41" customWidth="1"/>
    <col min="9188" max="9426" width="9.140625" style="41"/>
    <col min="9427" max="9427" width="84.140625" style="41" customWidth="1"/>
    <col min="9428" max="9428" width="13" style="41" customWidth="1"/>
    <col min="9429" max="9429" width="3.7109375" style="41" customWidth="1"/>
    <col min="9430" max="9430" width="8.42578125" style="41" customWidth="1"/>
    <col min="9431" max="9431" width="4.5703125" style="41" customWidth="1"/>
    <col min="9432" max="9432" width="8.7109375" style="41" customWidth="1"/>
    <col min="9433" max="9433" width="2.85546875" style="41" customWidth="1"/>
    <col min="9434" max="9434" width="8.7109375" style="41" customWidth="1"/>
    <col min="9435" max="9435" width="10.42578125" style="41" customWidth="1"/>
    <col min="9436" max="9436" width="2.85546875" style="41" customWidth="1"/>
    <col min="9437" max="9437" width="12.28515625" style="41" customWidth="1"/>
    <col min="9438" max="9438" width="14.28515625" style="41" customWidth="1"/>
    <col min="9439" max="9439" width="14" style="41" customWidth="1"/>
    <col min="9440" max="9440" width="13.5703125" style="41" customWidth="1"/>
    <col min="9441" max="9441" width="9.5703125" style="41" customWidth="1"/>
    <col min="9442" max="9442" width="9.85546875" style="41" customWidth="1"/>
    <col min="9443" max="9443" width="13.85546875" style="41" customWidth="1"/>
    <col min="9444" max="9682" width="9.140625" style="41"/>
    <col min="9683" max="9683" width="84.140625" style="41" customWidth="1"/>
    <col min="9684" max="9684" width="13" style="41" customWidth="1"/>
    <col min="9685" max="9685" width="3.7109375" style="41" customWidth="1"/>
    <col min="9686" max="9686" width="8.42578125" style="41" customWidth="1"/>
    <col min="9687" max="9687" width="4.5703125" style="41" customWidth="1"/>
    <col min="9688" max="9688" width="8.7109375" style="41" customWidth="1"/>
    <col min="9689" max="9689" width="2.85546875" style="41" customWidth="1"/>
    <col min="9690" max="9690" width="8.7109375" style="41" customWidth="1"/>
    <col min="9691" max="9691" width="10.42578125" style="41" customWidth="1"/>
    <col min="9692" max="9692" width="2.85546875" style="41" customWidth="1"/>
    <col min="9693" max="9693" width="12.28515625" style="41" customWidth="1"/>
    <col min="9694" max="9694" width="14.28515625" style="41" customWidth="1"/>
    <col min="9695" max="9695" width="14" style="41" customWidth="1"/>
    <col min="9696" max="9696" width="13.5703125" style="41" customWidth="1"/>
    <col min="9697" max="9697" width="9.5703125" style="41" customWidth="1"/>
    <col min="9698" max="9698" width="9.85546875" style="41" customWidth="1"/>
    <col min="9699" max="9699" width="13.85546875" style="41" customWidth="1"/>
    <col min="9700" max="9938" width="9.140625" style="41"/>
    <col min="9939" max="9939" width="84.140625" style="41" customWidth="1"/>
    <col min="9940" max="9940" width="13" style="41" customWidth="1"/>
    <col min="9941" max="9941" width="3.7109375" style="41" customWidth="1"/>
    <col min="9942" max="9942" width="8.42578125" style="41" customWidth="1"/>
    <col min="9943" max="9943" width="4.5703125" style="41" customWidth="1"/>
    <col min="9944" max="9944" width="8.7109375" style="41" customWidth="1"/>
    <col min="9945" max="9945" width="2.85546875" style="41" customWidth="1"/>
    <col min="9946" max="9946" width="8.7109375" style="41" customWidth="1"/>
    <col min="9947" max="9947" width="10.42578125" style="41" customWidth="1"/>
    <col min="9948" max="9948" width="2.85546875" style="41" customWidth="1"/>
    <col min="9949" max="9949" width="12.28515625" style="41" customWidth="1"/>
    <col min="9950" max="9950" width="14.28515625" style="41" customWidth="1"/>
    <col min="9951" max="9951" width="14" style="41" customWidth="1"/>
    <col min="9952" max="9952" width="13.5703125" style="41" customWidth="1"/>
    <col min="9953" max="9953" width="9.5703125" style="41" customWidth="1"/>
    <col min="9954" max="9954" width="9.85546875" style="41" customWidth="1"/>
    <col min="9955" max="9955" width="13.85546875" style="41" customWidth="1"/>
    <col min="9956" max="10194" width="9.140625" style="41"/>
    <col min="10195" max="10195" width="84.140625" style="41" customWidth="1"/>
    <col min="10196" max="10196" width="13" style="41" customWidth="1"/>
    <col min="10197" max="10197" width="3.7109375" style="41" customWidth="1"/>
    <col min="10198" max="10198" width="8.42578125" style="41" customWidth="1"/>
    <col min="10199" max="10199" width="4.5703125" style="41" customWidth="1"/>
    <col min="10200" max="10200" width="8.7109375" style="41" customWidth="1"/>
    <col min="10201" max="10201" width="2.85546875" style="41" customWidth="1"/>
    <col min="10202" max="10202" width="8.7109375" style="41" customWidth="1"/>
    <col min="10203" max="10203" width="10.42578125" style="41" customWidth="1"/>
    <col min="10204" max="10204" width="2.85546875" style="41" customWidth="1"/>
    <col min="10205" max="10205" width="12.28515625" style="41" customWidth="1"/>
    <col min="10206" max="10206" width="14.28515625" style="41" customWidth="1"/>
    <col min="10207" max="10207" width="14" style="41" customWidth="1"/>
    <col min="10208" max="10208" width="13.5703125" style="41" customWidth="1"/>
    <col min="10209" max="10209" width="9.5703125" style="41" customWidth="1"/>
    <col min="10210" max="10210" width="9.85546875" style="41" customWidth="1"/>
    <col min="10211" max="10211" width="13.85546875" style="41" customWidth="1"/>
    <col min="10212" max="10450" width="9.140625" style="41"/>
    <col min="10451" max="10451" width="84.140625" style="41" customWidth="1"/>
    <col min="10452" max="10452" width="13" style="41" customWidth="1"/>
    <col min="10453" max="10453" width="3.7109375" style="41" customWidth="1"/>
    <col min="10454" max="10454" width="8.42578125" style="41" customWidth="1"/>
    <col min="10455" max="10455" width="4.5703125" style="41" customWidth="1"/>
    <col min="10456" max="10456" width="8.7109375" style="41" customWidth="1"/>
    <col min="10457" max="10457" width="2.85546875" style="41" customWidth="1"/>
    <col min="10458" max="10458" width="8.7109375" style="41" customWidth="1"/>
    <col min="10459" max="10459" width="10.42578125" style="41" customWidth="1"/>
    <col min="10460" max="10460" width="2.85546875" style="41" customWidth="1"/>
    <col min="10461" max="10461" width="12.28515625" style="41" customWidth="1"/>
    <col min="10462" max="10462" width="14.28515625" style="41" customWidth="1"/>
    <col min="10463" max="10463" width="14" style="41" customWidth="1"/>
    <col min="10464" max="10464" width="13.5703125" style="41" customWidth="1"/>
    <col min="10465" max="10465" width="9.5703125" style="41" customWidth="1"/>
    <col min="10466" max="10466" width="9.85546875" style="41" customWidth="1"/>
    <col min="10467" max="10467" width="13.85546875" style="41" customWidth="1"/>
    <col min="10468" max="10706" width="9.140625" style="41"/>
    <col min="10707" max="10707" width="84.140625" style="41" customWidth="1"/>
    <col min="10708" max="10708" width="13" style="41" customWidth="1"/>
    <col min="10709" max="10709" width="3.7109375" style="41" customWidth="1"/>
    <col min="10710" max="10710" width="8.42578125" style="41" customWidth="1"/>
    <col min="10711" max="10711" width="4.5703125" style="41" customWidth="1"/>
    <col min="10712" max="10712" width="8.7109375" style="41" customWidth="1"/>
    <col min="10713" max="10713" width="2.85546875" style="41" customWidth="1"/>
    <col min="10714" max="10714" width="8.7109375" style="41" customWidth="1"/>
    <col min="10715" max="10715" width="10.42578125" style="41" customWidth="1"/>
    <col min="10716" max="10716" width="2.85546875" style="41" customWidth="1"/>
    <col min="10717" max="10717" width="12.28515625" style="41" customWidth="1"/>
    <col min="10718" max="10718" width="14.28515625" style="41" customWidth="1"/>
    <col min="10719" max="10719" width="14" style="41" customWidth="1"/>
    <col min="10720" max="10720" width="13.5703125" style="41" customWidth="1"/>
    <col min="10721" max="10721" width="9.5703125" style="41" customWidth="1"/>
    <col min="10722" max="10722" width="9.85546875" style="41" customWidth="1"/>
    <col min="10723" max="10723" width="13.85546875" style="41" customWidth="1"/>
    <col min="10724" max="10962" width="9.140625" style="41"/>
    <col min="10963" max="10963" width="84.140625" style="41" customWidth="1"/>
    <col min="10964" max="10964" width="13" style="41" customWidth="1"/>
    <col min="10965" max="10965" width="3.7109375" style="41" customWidth="1"/>
    <col min="10966" max="10966" width="8.42578125" style="41" customWidth="1"/>
    <col min="10967" max="10967" width="4.5703125" style="41" customWidth="1"/>
    <col min="10968" max="10968" width="8.7109375" style="41" customWidth="1"/>
    <col min="10969" max="10969" width="2.85546875" style="41" customWidth="1"/>
    <col min="10970" max="10970" width="8.7109375" style="41" customWidth="1"/>
    <col min="10971" max="10971" width="10.42578125" style="41" customWidth="1"/>
    <col min="10972" max="10972" width="2.85546875" style="41" customWidth="1"/>
    <col min="10973" max="10973" width="12.28515625" style="41" customWidth="1"/>
    <col min="10974" max="10974" width="14.28515625" style="41" customWidth="1"/>
    <col min="10975" max="10975" width="14" style="41" customWidth="1"/>
    <col min="10976" max="10976" width="13.5703125" style="41" customWidth="1"/>
    <col min="10977" max="10977" width="9.5703125" style="41" customWidth="1"/>
    <col min="10978" max="10978" width="9.85546875" style="41" customWidth="1"/>
    <col min="10979" max="10979" width="13.85546875" style="41" customWidth="1"/>
    <col min="10980" max="11218" width="9.140625" style="41"/>
    <col min="11219" max="11219" width="84.140625" style="41" customWidth="1"/>
    <col min="11220" max="11220" width="13" style="41" customWidth="1"/>
    <col min="11221" max="11221" width="3.7109375" style="41" customWidth="1"/>
    <col min="11222" max="11222" width="8.42578125" style="41" customWidth="1"/>
    <col min="11223" max="11223" width="4.5703125" style="41" customWidth="1"/>
    <col min="11224" max="11224" width="8.7109375" style="41" customWidth="1"/>
    <col min="11225" max="11225" width="2.85546875" style="41" customWidth="1"/>
    <col min="11226" max="11226" width="8.7109375" style="41" customWidth="1"/>
    <col min="11227" max="11227" width="10.42578125" style="41" customWidth="1"/>
    <col min="11228" max="11228" width="2.85546875" style="41" customWidth="1"/>
    <col min="11229" max="11229" width="12.28515625" style="41" customWidth="1"/>
    <col min="11230" max="11230" width="14.28515625" style="41" customWidth="1"/>
    <col min="11231" max="11231" width="14" style="41" customWidth="1"/>
    <col min="11232" max="11232" width="13.5703125" style="41" customWidth="1"/>
    <col min="11233" max="11233" width="9.5703125" style="41" customWidth="1"/>
    <col min="11234" max="11234" width="9.85546875" style="41" customWidth="1"/>
    <col min="11235" max="11235" width="13.85546875" style="41" customWidth="1"/>
    <col min="11236" max="11474" width="9.140625" style="41"/>
    <col min="11475" max="11475" width="84.140625" style="41" customWidth="1"/>
    <col min="11476" max="11476" width="13" style="41" customWidth="1"/>
    <col min="11477" max="11477" width="3.7109375" style="41" customWidth="1"/>
    <col min="11478" max="11478" width="8.42578125" style="41" customWidth="1"/>
    <col min="11479" max="11479" width="4.5703125" style="41" customWidth="1"/>
    <col min="11480" max="11480" width="8.7109375" style="41" customWidth="1"/>
    <col min="11481" max="11481" width="2.85546875" style="41" customWidth="1"/>
    <col min="11482" max="11482" width="8.7109375" style="41" customWidth="1"/>
    <col min="11483" max="11483" width="10.42578125" style="41" customWidth="1"/>
    <col min="11484" max="11484" width="2.85546875" style="41" customWidth="1"/>
    <col min="11485" max="11485" width="12.28515625" style="41" customWidth="1"/>
    <col min="11486" max="11486" width="14.28515625" style="41" customWidth="1"/>
    <col min="11487" max="11487" width="14" style="41" customWidth="1"/>
    <col min="11488" max="11488" width="13.5703125" style="41" customWidth="1"/>
    <col min="11489" max="11489" width="9.5703125" style="41" customWidth="1"/>
    <col min="11490" max="11490" width="9.85546875" style="41" customWidth="1"/>
    <col min="11491" max="11491" width="13.85546875" style="41" customWidth="1"/>
    <col min="11492" max="11730" width="9.140625" style="41"/>
    <col min="11731" max="11731" width="84.140625" style="41" customWidth="1"/>
    <col min="11732" max="11732" width="13" style="41" customWidth="1"/>
    <col min="11733" max="11733" width="3.7109375" style="41" customWidth="1"/>
    <col min="11734" max="11734" width="8.42578125" style="41" customWidth="1"/>
    <col min="11735" max="11735" width="4.5703125" style="41" customWidth="1"/>
    <col min="11736" max="11736" width="8.7109375" style="41" customWidth="1"/>
    <col min="11737" max="11737" width="2.85546875" style="41" customWidth="1"/>
    <col min="11738" max="11738" width="8.7109375" style="41" customWidth="1"/>
    <col min="11739" max="11739" width="10.42578125" style="41" customWidth="1"/>
    <col min="11740" max="11740" width="2.85546875" style="41" customWidth="1"/>
    <col min="11741" max="11741" width="12.28515625" style="41" customWidth="1"/>
    <col min="11742" max="11742" width="14.28515625" style="41" customWidth="1"/>
    <col min="11743" max="11743" width="14" style="41" customWidth="1"/>
    <col min="11744" max="11744" width="13.5703125" style="41" customWidth="1"/>
    <col min="11745" max="11745" width="9.5703125" style="41" customWidth="1"/>
    <col min="11746" max="11746" width="9.85546875" style="41" customWidth="1"/>
    <col min="11747" max="11747" width="13.85546875" style="41" customWidth="1"/>
    <col min="11748" max="11986" width="9.140625" style="41"/>
    <col min="11987" max="11987" width="84.140625" style="41" customWidth="1"/>
    <col min="11988" max="11988" width="13" style="41" customWidth="1"/>
    <col min="11989" max="11989" width="3.7109375" style="41" customWidth="1"/>
    <col min="11990" max="11990" width="8.42578125" style="41" customWidth="1"/>
    <col min="11991" max="11991" width="4.5703125" style="41" customWidth="1"/>
    <col min="11992" max="11992" width="8.7109375" style="41" customWidth="1"/>
    <col min="11993" max="11993" width="2.85546875" style="41" customWidth="1"/>
    <col min="11994" max="11994" width="8.7109375" style="41" customWidth="1"/>
    <col min="11995" max="11995" width="10.42578125" style="41" customWidth="1"/>
    <col min="11996" max="11996" width="2.85546875" style="41" customWidth="1"/>
    <col min="11997" max="11997" width="12.28515625" style="41" customWidth="1"/>
    <col min="11998" max="11998" width="14.28515625" style="41" customWidth="1"/>
    <col min="11999" max="11999" width="14" style="41" customWidth="1"/>
    <col min="12000" max="12000" width="13.5703125" style="41" customWidth="1"/>
    <col min="12001" max="12001" width="9.5703125" style="41" customWidth="1"/>
    <col min="12002" max="12002" width="9.85546875" style="41" customWidth="1"/>
    <col min="12003" max="12003" width="13.85546875" style="41" customWidth="1"/>
    <col min="12004" max="12242" width="9.140625" style="41"/>
    <col min="12243" max="12243" width="84.140625" style="41" customWidth="1"/>
    <col min="12244" max="12244" width="13" style="41" customWidth="1"/>
    <col min="12245" max="12245" width="3.7109375" style="41" customWidth="1"/>
    <col min="12246" max="12246" width="8.42578125" style="41" customWidth="1"/>
    <col min="12247" max="12247" width="4.5703125" style="41" customWidth="1"/>
    <col min="12248" max="12248" width="8.7109375" style="41" customWidth="1"/>
    <col min="12249" max="12249" width="2.85546875" style="41" customWidth="1"/>
    <col min="12250" max="12250" width="8.7109375" style="41" customWidth="1"/>
    <col min="12251" max="12251" width="10.42578125" style="41" customWidth="1"/>
    <col min="12252" max="12252" width="2.85546875" style="41" customWidth="1"/>
    <col min="12253" max="12253" width="12.28515625" style="41" customWidth="1"/>
    <col min="12254" max="12254" width="14.28515625" style="41" customWidth="1"/>
    <col min="12255" max="12255" width="14" style="41" customWidth="1"/>
    <col min="12256" max="12256" width="13.5703125" style="41" customWidth="1"/>
    <col min="12257" max="12257" width="9.5703125" style="41" customWidth="1"/>
    <col min="12258" max="12258" width="9.85546875" style="41" customWidth="1"/>
    <col min="12259" max="12259" width="13.85546875" style="41" customWidth="1"/>
    <col min="12260" max="12498" width="9.140625" style="41"/>
    <col min="12499" max="12499" width="84.140625" style="41" customWidth="1"/>
    <col min="12500" max="12500" width="13" style="41" customWidth="1"/>
    <col min="12501" max="12501" width="3.7109375" style="41" customWidth="1"/>
    <col min="12502" max="12502" width="8.42578125" style="41" customWidth="1"/>
    <col min="12503" max="12503" width="4.5703125" style="41" customWidth="1"/>
    <col min="12504" max="12504" width="8.7109375" style="41" customWidth="1"/>
    <col min="12505" max="12505" width="2.85546875" style="41" customWidth="1"/>
    <col min="12506" max="12506" width="8.7109375" style="41" customWidth="1"/>
    <col min="12507" max="12507" width="10.42578125" style="41" customWidth="1"/>
    <col min="12508" max="12508" width="2.85546875" style="41" customWidth="1"/>
    <col min="12509" max="12509" width="12.28515625" style="41" customWidth="1"/>
    <col min="12510" max="12510" width="14.28515625" style="41" customWidth="1"/>
    <col min="12511" max="12511" width="14" style="41" customWidth="1"/>
    <col min="12512" max="12512" width="13.5703125" style="41" customWidth="1"/>
    <col min="12513" max="12513" width="9.5703125" style="41" customWidth="1"/>
    <col min="12514" max="12514" width="9.85546875" style="41" customWidth="1"/>
    <col min="12515" max="12515" width="13.85546875" style="41" customWidth="1"/>
    <col min="12516" max="12754" width="9.140625" style="41"/>
    <col min="12755" max="12755" width="84.140625" style="41" customWidth="1"/>
    <col min="12756" max="12756" width="13" style="41" customWidth="1"/>
    <col min="12757" max="12757" width="3.7109375" style="41" customWidth="1"/>
    <col min="12758" max="12758" width="8.42578125" style="41" customWidth="1"/>
    <col min="12759" max="12759" width="4.5703125" style="41" customWidth="1"/>
    <col min="12760" max="12760" width="8.7109375" style="41" customWidth="1"/>
    <col min="12761" max="12761" width="2.85546875" style="41" customWidth="1"/>
    <col min="12762" max="12762" width="8.7109375" style="41" customWidth="1"/>
    <col min="12763" max="12763" width="10.42578125" style="41" customWidth="1"/>
    <col min="12764" max="12764" width="2.85546875" style="41" customWidth="1"/>
    <col min="12765" max="12765" width="12.28515625" style="41" customWidth="1"/>
    <col min="12766" max="12766" width="14.28515625" style="41" customWidth="1"/>
    <col min="12767" max="12767" width="14" style="41" customWidth="1"/>
    <col min="12768" max="12768" width="13.5703125" style="41" customWidth="1"/>
    <col min="12769" max="12769" width="9.5703125" style="41" customWidth="1"/>
    <col min="12770" max="12770" width="9.85546875" style="41" customWidth="1"/>
    <col min="12771" max="12771" width="13.85546875" style="41" customWidth="1"/>
    <col min="12772" max="13010" width="9.140625" style="41"/>
    <col min="13011" max="13011" width="84.140625" style="41" customWidth="1"/>
    <col min="13012" max="13012" width="13" style="41" customWidth="1"/>
    <col min="13013" max="13013" width="3.7109375" style="41" customWidth="1"/>
    <col min="13014" max="13014" width="8.42578125" style="41" customWidth="1"/>
    <col min="13015" max="13015" width="4.5703125" style="41" customWidth="1"/>
    <col min="13016" max="13016" width="8.7109375" style="41" customWidth="1"/>
    <col min="13017" max="13017" width="2.85546875" style="41" customWidth="1"/>
    <col min="13018" max="13018" width="8.7109375" style="41" customWidth="1"/>
    <col min="13019" max="13019" width="10.42578125" style="41" customWidth="1"/>
    <col min="13020" max="13020" width="2.85546875" style="41" customWidth="1"/>
    <col min="13021" max="13021" width="12.28515625" style="41" customWidth="1"/>
    <col min="13022" max="13022" width="14.28515625" style="41" customWidth="1"/>
    <col min="13023" max="13023" width="14" style="41" customWidth="1"/>
    <col min="13024" max="13024" width="13.5703125" style="41" customWidth="1"/>
    <col min="13025" max="13025" width="9.5703125" style="41" customWidth="1"/>
    <col min="13026" max="13026" width="9.85546875" style="41" customWidth="1"/>
    <col min="13027" max="13027" width="13.85546875" style="41" customWidth="1"/>
    <col min="13028" max="13266" width="9.140625" style="41"/>
    <col min="13267" max="13267" width="84.140625" style="41" customWidth="1"/>
    <col min="13268" max="13268" width="13" style="41" customWidth="1"/>
    <col min="13269" max="13269" width="3.7109375" style="41" customWidth="1"/>
    <col min="13270" max="13270" width="8.42578125" style="41" customWidth="1"/>
    <col min="13271" max="13271" width="4.5703125" style="41" customWidth="1"/>
    <col min="13272" max="13272" width="8.7109375" style="41" customWidth="1"/>
    <col min="13273" max="13273" width="2.85546875" style="41" customWidth="1"/>
    <col min="13274" max="13274" width="8.7109375" style="41" customWidth="1"/>
    <col min="13275" max="13275" width="10.42578125" style="41" customWidth="1"/>
    <col min="13276" max="13276" width="2.85546875" style="41" customWidth="1"/>
    <col min="13277" max="13277" width="12.28515625" style="41" customWidth="1"/>
    <col min="13278" max="13278" width="14.28515625" style="41" customWidth="1"/>
    <col min="13279" max="13279" width="14" style="41" customWidth="1"/>
    <col min="13280" max="13280" width="13.5703125" style="41" customWidth="1"/>
    <col min="13281" max="13281" width="9.5703125" style="41" customWidth="1"/>
    <col min="13282" max="13282" width="9.85546875" style="41" customWidth="1"/>
    <col min="13283" max="13283" width="13.85546875" style="41" customWidth="1"/>
    <col min="13284" max="13522" width="9.140625" style="41"/>
    <col min="13523" max="13523" width="84.140625" style="41" customWidth="1"/>
    <col min="13524" max="13524" width="13" style="41" customWidth="1"/>
    <col min="13525" max="13525" width="3.7109375" style="41" customWidth="1"/>
    <col min="13526" max="13526" width="8.42578125" style="41" customWidth="1"/>
    <col min="13527" max="13527" width="4.5703125" style="41" customWidth="1"/>
    <col min="13528" max="13528" width="8.7109375" style="41" customWidth="1"/>
    <col min="13529" max="13529" width="2.85546875" style="41" customWidth="1"/>
    <col min="13530" max="13530" width="8.7109375" style="41" customWidth="1"/>
    <col min="13531" max="13531" width="10.42578125" style="41" customWidth="1"/>
    <col min="13532" max="13532" width="2.85546875" style="41" customWidth="1"/>
    <col min="13533" max="13533" width="12.28515625" style="41" customWidth="1"/>
    <col min="13534" max="13534" width="14.28515625" style="41" customWidth="1"/>
    <col min="13535" max="13535" width="14" style="41" customWidth="1"/>
    <col min="13536" max="13536" width="13.5703125" style="41" customWidth="1"/>
    <col min="13537" max="13537" width="9.5703125" style="41" customWidth="1"/>
    <col min="13538" max="13538" width="9.85546875" style="41" customWidth="1"/>
    <col min="13539" max="13539" width="13.85546875" style="41" customWidth="1"/>
    <col min="13540" max="13778" width="9.140625" style="41"/>
    <col min="13779" max="13779" width="84.140625" style="41" customWidth="1"/>
    <col min="13780" max="13780" width="13" style="41" customWidth="1"/>
    <col min="13781" max="13781" width="3.7109375" style="41" customWidth="1"/>
    <col min="13782" max="13782" width="8.42578125" style="41" customWidth="1"/>
    <col min="13783" max="13783" width="4.5703125" style="41" customWidth="1"/>
    <col min="13784" max="13784" width="8.7109375" style="41" customWidth="1"/>
    <col min="13785" max="13785" width="2.85546875" style="41" customWidth="1"/>
    <col min="13786" max="13786" width="8.7109375" style="41" customWidth="1"/>
    <col min="13787" max="13787" width="10.42578125" style="41" customWidth="1"/>
    <col min="13788" max="13788" width="2.85546875" style="41" customWidth="1"/>
    <col min="13789" max="13789" width="12.28515625" style="41" customWidth="1"/>
    <col min="13790" max="13790" width="14.28515625" style="41" customWidth="1"/>
    <col min="13791" max="13791" width="14" style="41" customWidth="1"/>
    <col min="13792" max="13792" width="13.5703125" style="41" customWidth="1"/>
    <col min="13793" max="13793" width="9.5703125" style="41" customWidth="1"/>
    <col min="13794" max="13794" width="9.85546875" style="41" customWidth="1"/>
    <col min="13795" max="13795" width="13.85546875" style="41" customWidth="1"/>
    <col min="13796" max="14034" width="9.140625" style="41"/>
    <col min="14035" max="14035" width="84.140625" style="41" customWidth="1"/>
    <col min="14036" max="14036" width="13" style="41" customWidth="1"/>
    <col min="14037" max="14037" width="3.7109375" style="41" customWidth="1"/>
    <col min="14038" max="14038" width="8.42578125" style="41" customWidth="1"/>
    <col min="14039" max="14039" width="4.5703125" style="41" customWidth="1"/>
    <col min="14040" max="14040" width="8.7109375" style="41" customWidth="1"/>
    <col min="14041" max="14041" width="2.85546875" style="41" customWidth="1"/>
    <col min="14042" max="14042" width="8.7109375" style="41" customWidth="1"/>
    <col min="14043" max="14043" width="10.42578125" style="41" customWidth="1"/>
    <col min="14044" max="14044" width="2.85546875" style="41" customWidth="1"/>
    <col min="14045" max="14045" width="12.28515625" style="41" customWidth="1"/>
    <col min="14046" max="14046" width="14.28515625" style="41" customWidth="1"/>
    <col min="14047" max="14047" width="14" style="41" customWidth="1"/>
    <col min="14048" max="14048" width="13.5703125" style="41" customWidth="1"/>
    <col min="14049" max="14049" width="9.5703125" style="41" customWidth="1"/>
    <col min="14050" max="14050" width="9.85546875" style="41" customWidth="1"/>
    <col min="14051" max="14051" width="13.85546875" style="41" customWidth="1"/>
    <col min="14052" max="14290" width="9.140625" style="41"/>
    <col min="14291" max="14291" width="84.140625" style="41" customWidth="1"/>
    <col min="14292" max="14292" width="13" style="41" customWidth="1"/>
    <col min="14293" max="14293" width="3.7109375" style="41" customWidth="1"/>
    <col min="14294" max="14294" width="8.42578125" style="41" customWidth="1"/>
    <col min="14295" max="14295" width="4.5703125" style="41" customWidth="1"/>
    <col min="14296" max="14296" width="8.7109375" style="41" customWidth="1"/>
    <col min="14297" max="14297" width="2.85546875" style="41" customWidth="1"/>
    <col min="14298" max="14298" width="8.7109375" style="41" customWidth="1"/>
    <col min="14299" max="14299" width="10.42578125" style="41" customWidth="1"/>
    <col min="14300" max="14300" width="2.85546875" style="41" customWidth="1"/>
    <col min="14301" max="14301" width="12.28515625" style="41" customWidth="1"/>
    <col min="14302" max="14302" width="14.28515625" style="41" customWidth="1"/>
    <col min="14303" max="14303" width="14" style="41" customWidth="1"/>
    <col min="14304" max="14304" width="13.5703125" style="41" customWidth="1"/>
    <col min="14305" max="14305" width="9.5703125" style="41" customWidth="1"/>
    <col min="14306" max="14306" width="9.85546875" style="41" customWidth="1"/>
    <col min="14307" max="14307" width="13.85546875" style="41" customWidth="1"/>
    <col min="14308" max="14546" width="9.140625" style="41"/>
    <col min="14547" max="14547" width="84.140625" style="41" customWidth="1"/>
    <col min="14548" max="14548" width="13" style="41" customWidth="1"/>
    <col min="14549" max="14549" width="3.7109375" style="41" customWidth="1"/>
    <col min="14550" max="14550" width="8.42578125" style="41" customWidth="1"/>
    <col min="14551" max="14551" width="4.5703125" style="41" customWidth="1"/>
    <col min="14552" max="14552" width="8.7109375" style="41" customWidth="1"/>
    <col min="14553" max="14553" width="2.85546875" style="41" customWidth="1"/>
    <col min="14554" max="14554" width="8.7109375" style="41" customWidth="1"/>
    <col min="14555" max="14555" width="10.42578125" style="41" customWidth="1"/>
    <col min="14556" max="14556" width="2.85546875" style="41" customWidth="1"/>
    <col min="14557" max="14557" width="12.28515625" style="41" customWidth="1"/>
    <col min="14558" max="14558" width="14.28515625" style="41" customWidth="1"/>
    <col min="14559" max="14559" width="14" style="41" customWidth="1"/>
    <col min="14560" max="14560" width="13.5703125" style="41" customWidth="1"/>
    <col min="14561" max="14561" width="9.5703125" style="41" customWidth="1"/>
    <col min="14562" max="14562" width="9.85546875" style="41" customWidth="1"/>
    <col min="14563" max="14563" width="13.85546875" style="41" customWidth="1"/>
    <col min="14564" max="14802" width="9.140625" style="41"/>
    <col min="14803" max="14803" width="84.140625" style="41" customWidth="1"/>
    <col min="14804" max="14804" width="13" style="41" customWidth="1"/>
    <col min="14805" max="14805" width="3.7109375" style="41" customWidth="1"/>
    <col min="14806" max="14806" width="8.42578125" style="41" customWidth="1"/>
    <col min="14807" max="14807" width="4.5703125" style="41" customWidth="1"/>
    <col min="14808" max="14808" width="8.7109375" style="41" customWidth="1"/>
    <col min="14809" max="14809" width="2.85546875" style="41" customWidth="1"/>
    <col min="14810" max="14810" width="8.7109375" style="41" customWidth="1"/>
    <col min="14811" max="14811" width="10.42578125" style="41" customWidth="1"/>
    <col min="14812" max="14812" width="2.85546875" style="41" customWidth="1"/>
    <col min="14813" max="14813" width="12.28515625" style="41" customWidth="1"/>
    <col min="14814" max="14814" width="14.28515625" style="41" customWidth="1"/>
    <col min="14815" max="14815" width="14" style="41" customWidth="1"/>
    <col min="14816" max="14816" width="13.5703125" style="41" customWidth="1"/>
    <col min="14817" max="14817" width="9.5703125" style="41" customWidth="1"/>
    <col min="14818" max="14818" width="9.85546875" style="41" customWidth="1"/>
    <col min="14819" max="14819" width="13.85546875" style="41" customWidth="1"/>
    <col min="14820" max="15058" width="9.140625" style="41"/>
    <col min="15059" max="15059" width="84.140625" style="41" customWidth="1"/>
    <col min="15060" max="15060" width="13" style="41" customWidth="1"/>
    <col min="15061" max="15061" width="3.7109375" style="41" customWidth="1"/>
    <col min="15062" max="15062" width="8.42578125" style="41" customWidth="1"/>
    <col min="15063" max="15063" width="4.5703125" style="41" customWidth="1"/>
    <col min="15064" max="15064" width="8.7109375" style="41" customWidth="1"/>
    <col min="15065" max="15065" width="2.85546875" style="41" customWidth="1"/>
    <col min="15066" max="15066" width="8.7109375" style="41" customWidth="1"/>
    <col min="15067" max="15067" width="10.42578125" style="41" customWidth="1"/>
    <col min="15068" max="15068" width="2.85546875" style="41" customWidth="1"/>
    <col min="15069" max="15069" width="12.28515625" style="41" customWidth="1"/>
    <col min="15070" max="15070" width="14.28515625" style="41" customWidth="1"/>
    <col min="15071" max="15071" width="14" style="41" customWidth="1"/>
    <col min="15072" max="15072" width="13.5703125" style="41" customWidth="1"/>
    <col min="15073" max="15073" width="9.5703125" style="41" customWidth="1"/>
    <col min="15074" max="15074" width="9.85546875" style="41" customWidth="1"/>
    <col min="15075" max="15075" width="13.85546875" style="41" customWidth="1"/>
    <col min="15076" max="15314" width="9.140625" style="41"/>
    <col min="15315" max="15315" width="84.140625" style="41" customWidth="1"/>
    <col min="15316" max="15316" width="13" style="41" customWidth="1"/>
    <col min="15317" max="15317" width="3.7109375" style="41" customWidth="1"/>
    <col min="15318" max="15318" width="8.42578125" style="41" customWidth="1"/>
    <col min="15319" max="15319" width="4.5703125" style="41" customWidth="1"/>
    <col min="15320" max="15320" width="8.7109375" style="41" customWidth="1"/>
    <col min="15321" max="15321" width="2.85546875" style="41" customWidth="1"/>
    <col min="15322" max="15322" width="8.7109375" style="41" customWidth="1"/>
    <col min="15323" max="15323" width="10.42578125" style="41" customWidth="1"/>
    <col min="15324" max="15324" width="2.85546875" style="41" customWidth="1"/>
    <col min="15325" max="15325" width="12.28515625" style="41" customWidth="1"/>
    <col min="15326" max="15326" width="14.28515625" style="41" customWidth="1"/>
    <col min="15327" max="15327" width="14" style="41" customWidth="1"/>
    <col min="15328" max="15328" width="13.5703125" style="41" customWidth="1"/>
    <col min="15329" max="15329" width="9.5703125" style="41" customWidth="1"/>
    <col min="15330" max="15330" width="9.85546875" style="41" customWidth="1"/>
    <col min="15331" max="15331" width="13.85546875" style="41" customWidth="1"/>
    <col min="15332" max="15570" width="9.140625" style="41"/>
    <col min="15571" max="15571" width="84.140625" style="41" customWidth="1"/>
    <col min="15572" max="15572" width="13" style="41" customWidth="1"/>
    <col min="15573" max="15573" width="3.7109375" style="41" customWidth="1"/>
    <col min="15574" max="15574" width="8.42578125" style="41" customWidth="1"/>
    <col min="15575" max="15575" width="4.5703125" style="41" customWidth="1"/>
    <col min="15576" max="15576" width="8.7109375" style="41" customWidth="1"/>
    <col min="15577" max="15577" width="2.85546875" style="41" customWidth="1"/>
    <col min="15578" max="15578" width="8.7109375" style="41" customWidth="1"/>
    <col min="15579" max="15579" width="10.42578125" style="41" customWidth="1"/>
    <col min="15580" max="15580" width="2.85546875" style="41" customWidth="1"/>
    <col min="15581" max="15581" width="12.28515625" style="41" customWidth="1"/>
    <col min="15582" max="15582" width="14.28515625" style="41" customWidth="1"/>
    <col min="15583" max="15583" width="14" style="41" customWidth="1"/>
    <col min="15584" max="15584" width="13.5703125" style="41" customWidth="1"/>
    <col min="15585" max="15585" width="9.5703125" style="41" customWidth="1"/>
    <col min="15586" max="15586" width="9.85546875" style="41" customWidth="1"/>
    <col min="15587" max="15587" width="13.85546875" style="41" customWidth="1"/>
    <col min="15588" max="15826" width="9.140625" style="41"/>
    <col min="15827" max="15827" width="84.140625" style="41" customWidth="1"/>
    <col min="15828" max="15828" width="13" style="41" customWidth="1"/>
    <col min="15829" max="15829" width="3.7109375" style="41" customWidth="1"/>
    <col min="15830" max="15830" width="8.42578125" style="41" customWidth="1"/>
    <col min="15831" max="15831" width="4.5703125" style="41" customWidth="1"/>
    <col min="15832" max="15832" width="8.7109375" style="41" customWidth="1"/>
    <col min="15833" max="15833" width="2.85546875" style="41" customWidth="1"/>
    <col min="15834" max="15834" width="8.7109375" style="41" customWidth="1"/>
    <col min="15835" max="15835" width="10.42578125" style="41" customWidth="1"/>
    <col min="15836" max="15836" width="2.85546875" style="41" customWidth="1"/>
    <col min="15837" max="15837" width="12.28515625" style="41" customWidth="1"/>
    <col min="15838" max="15838" width="14.28515625" style="41" customWidth="1"/>
    <col min="15839" max="15839" width="14" style="41" customWidth="1"/>
    <col min="15840" max="15840" width="13.5703125" style="41" customWidth="1"/>
    <col min="15841" max="15841" width="9.5703125" style="41" customWidth="1"/>
    <col min="15842" max="15842" width="9.85546875" style="41" customWidth="1"/>
    <col min="15843" max="15843" width="13.85546875" style="41" customWidth="1"/>
    <col min="15844" max="16082" width="9.140625" style="41"/>
    <col min="16083" max="16083" width="84.140625" style="41" customWidth="1"/>
    <col min="16084" max="16084" width="13" style="41" customWidth="1"/>
    <col min="16085" max="16085" width="3.7109375" style="41" customWidth="1"/>
    <col min="16086" max="16086" width="8.42578125" style="41" customWidth="1"/>
    <col min="16087" max="16087" width="4.5703125" style="41" customWidth="1"/>
    <col min="16088" max="16088" width="8.7109375" style="41" customWidth="1"/>
    <col min="16089" max="16089" width="2.85546875" style="41" customWidth="1"/>
    <col min="16090" max="16090" width="8.7109375" style="41" customWidth="1"/>
    <col min="16091" max="16091" width="10.42578125" style="41" customWidth="1"/>
    <col min="16092" max="16092" width="2.85546875" style="41" customWidth="1"/>
    <col min="16093" max="16093" width="12.28515625" style="41" customWidth="1"/>
    <col min="16094" max="16094" width="14.28515625" style="41" customWidth="1"/>
    <col min="16095" max="16095" width="14" style="41" customWidth="1"/>
    <col min="16096" max="16096" width="13.5703125" style="41" customWidth="1"/>
    <col min="16097" max="16097" width="9.5703125" style="41" customWidth="1"/>
    <col min="16098" max="16098" width="9.85546875" style="41" customWidth="1"/>
    <col min="16099" max="16099" width="13.85546875" style="41" customWidth="1"/>
    <col min="16100" max="16384" width="9.140625" style="41"/>
  </cols>
  <sheetData>
    <row r="1" spans="1:9" s="38" customFormat="1" x14ac:dyDescent="0.2">
      <c r="A1" s="219" t="s">
        <v>37</v>
      </c>
      <c r="B1" s="20"/>
      <c r="C1" s="20"/>
      <c r="D1" s="20"/>
      <c r="E1" s="39"/>
      <c r="F1" s="22"/>
      <c r="G1" s="22"/>
      <c r="H1" s="8"/>
      <c r="I1" s="22"/>
    </row>
    <row r="2" spans="1:9" s="38" customFormat="1" x14ac:dyDescent="0.2">
      <c r="A2" s="20"/>
      <c r="B2" s="20"/>
      <c r="C2" s="20"/>
      <c r="D2" s="20"/>
      <c r="E2" s="39"/>
      <c r="F2" s="22"/>
      <c r="G2" s="22"/>
      <c r="H2" s="212"/>
      <c r="I2" s="91"/>
    </row>
    <row r="3" spans="1:9" s="38" customFormat="1" x14ac:dyDescent="0.2">
      <c r="A3" s="219" t="s">
        <v>58</v>
      </c>
      <c r="B3" s="20"/>
      <c r="C3" s="20"/>
      <c r="D3" s="31"/>
      <c r="E3" s="39"/>
      <c r="F3" s="22"/>
      <c r="G3" s="22"/>
      <c r="H3" s="8"/>
      <c r="I3" s="22"/>
    </row>
    <row r="4" spans="1:9" s="38" customFormat="1" x14ac:dyDescent="0.2">
      <c r="A4" s="19" t="s">
        <v>2049</v>
      </c>
      <c r="B4" s="19"/>
      <c r="C4" s="19"/>
      <c r="D4" s="19"/>
      <c r="E4" s="39"/>
      <c r="F4" s="22"/>
      <c r="G4" s="22"/>
      <c r="H4" s="8"/>
      <c r="I4" s="22"/>
    </row>
    <row r="5" spans="1:9" s="38" customFormat="1" x14ac:dyDescent="0.2">
      <c r="A5" s="220" t="s">
        <v>47</v>
      </c>
      <c r="B5" s="20"/>
      <c r="C5" s="20"/>
      <c r="D5" s="20"/>
      <c r="E5" s="39"/>
      <c r="G5" s="22"/>
      <c r="H5" s="39"/>
    </row>
    <row r="6" spans="1:9" s="39" customFormat="1" x14ac:dyDescent="0.2">
      <c r="B6" s="211"/>
      <c r="C6" s="211"/>
      <c r="D6" s="211"/>
      <c r="E6" s="303" t="s">
        <v>0</v>
      </c>
      <c r="F6" s="303"/>
      <c r="G6" s="277"/>
      <c r="H6" s="307" t="s">
        <v>1</v>
      </c>
      <c r="I6" s="307"/>
    </row>
    <row r="7" spans="1:9" s="39" customFormat="1" ht="13.5" thickBot="1" x14ac:dyDescent="0.25">
      <c r="A7" s="278"/>
      <c r="B7" s="278"/>
      <c r="C7" s="278"/>
      <c r="D7" s="278"/>
      <c r="E7" s="286">
        <v>43830</v>
      </c>
      <c r="F7" s="286">
        <v>43465</v>
      </c>
      <c r="G7" s="287"/>
      <c r="H7" s="286">
        <v>43830</v>
      </c>
      <c r="I7" s="286">
        <v>43465</v>
      </c>
    </row>
    <row r="8" spans="1:9" x14ac:dyDescent="0.2">
      <c r="A8" s="19" t="s">
        <v>59</v>
      </c>
      <c r="B8" s="20"/>
      <c r="C8" s="20"/>
      <c r="D8" s="31"/>
      <c r="E8" s="290"/>
      <c r="F8" s="167"/>
      <c r="G8" s="167"/>
      <c r="H8" s="47"/>
      <c r="I8" s="167"/>
    </row>
    <row r="9" spans="1:9" x14ac:dyDescent="0.2">
      <c r="A9" s="40"/>
      <c r="B9" s="20" t="s">
        <v>21</v>
      </c>
      <c r="C9" s="20"/>
      <c r="D9" s="21"/>
      <c r="E9" s="291">
        <v>71064</v>
      </c>
      <c r="F9" s="70">
        <v>46016</v>
      </c>
      <c r="G9" s="70"/>
      <c r="H9" s="292">
        <v>71064</v>
      </c>
      <c r="I9" s="70">
        <v>46016</v>
      </c>
    </row>
    <row r="10" spans="1:9" x14ac:dyDescent="0.2">
      <c r="A10" s="40"/>
      <c r="B10" s="20"/>
      <c r="C10" s="20"/>
      <c r="D10" s="21"/>
      <c r="E10" s="291"/>
      <c r="F10" s="70"/>
      <c r="G10" s="70"/>
      <c r="H10" s="292"/>
      <c r="I10" s="70"/>
    </row>
    <row r="11" spans="1:9" x14ac:dyDescent="0.2">
      <c r="A11" s="40"/>
      <c r="B11" s="20" t="s">
        <v>65</v>
      </c>
      <c r="C11" s="20"/>
      <c r="D11" s="21"/>
      <c r="E11" s="291"/>
      <c r="F11" s="70"/>
      <c r="G11" s="70"/>
      <c r="H11" s="292"/>
      <c r="I11" s="70"/>
    </row>
    <row r="12" spans="1:9" x14ac:dyDescent="0.2">
      <c r="A12" s="40"/>
      <c r="B12" s="20" t="s">
        <v>66</v>
      </c>
      <c r="C12" s="20"/>
      <c r="D12" s="31"/>
      <c r="E12" s="292"/>
      <c r="F12" s="70"/>
      <c r="G12" s="70"/>
      <c r="H12" s="292"/>
      <c r="I12" s="70"/>
    </row>
    <row r="13" spans="1:9" x14ac:dyDescent="0.2">
      <c r="A13" s="40"/>
      <c r="B13" s="41"/>
      <c r="C13" s="20" t="s">
        <v>22</v>
      </c>
      <c r="D13" s="28"/>
      <c r="E13" s="292">
        <v>-75897</v>
      </c>
      <c r="F13" s="70">
        <v>-52756</v>
      </c>
      <c r="G13" s="70"/>
      <c r="H13" s="292">
        <v>-948</v>
      </c>
      <c r="I13" s="70">
        <v>1023</v>
      </c>
    </row>
    <row r="14" spans="1:9" x14ac:dyDescent="0.2">
      <c r="A14" s="40"/>
      <c r="B14" s="41"/>
      <c r="C14" s="20" t="s">
        <v>23</v>
      </c>
      <c r="D14" s="28"/>
      <c r="E14" s="291">
        <v>0</v>
      </c>
      <c r="F14" s="70" t="s">
        <v>73</v>
      </c>
      <c r="G14" s="70"/>
      <c r="H14" s="292">
        <v>854</v>
      </c>
      <c r="I14" s="70">
        <v>660</v>
      </c>
    </row>
    <row r="15" spans="1:9" x14ac:dyDescent="0.2">
      <c r="A15" s="40"/>
      <c r="B15" s="41"/>
      <c r="C15" s="20" t="s">
        <v>24</v>
      </c>
      <c r="D15" s="28"/>
      <c r="E15" s="292">
        <v>254</v>
      </c>
      <c r="F15" s="70">
        <v>263</v>
      </c>
      <c r="G15" s="70"/>
      <c r="H15" s="292">
        <v>25351</v>
      </c>
      <c r="I15" s="70">
        <v>19059</v>
      </c>
    </row>
    <row r="16" spans="1:9" x14ac:dyDescent="0.2">
      <c r="A16" s="40"/>
      <c r="B16" s="41"/>
      <c r="C16" s="20" t="s">
        <v>2032</v>
      </c>
      <c r="D16" s="28"/>
      <c r="E16" s="291">
        <v>0</v>
      </c>
      <c r="F16" s="70" t="s">
        <v>73</v>
      </c>
      <c r="G16" s="70"/>
      <c r="H16" s="292">
        <v>24054</v>
      </c>
      <c r="I16" s="70">
        <v>1310</v>
      </c>
    </row>
    <row r="17" spans="1:9" x14ac:dyDescent="0.2">
      <c r="A17" s="40"/>
      <c r="B17" s="41"/>
      <c r="C17" s="20" t="s">
        <v>60</v>
      </c>
      <c r="D17" s="28"/>
      <c r="E17" s="292">
        <v>-26</v>
      </c>
      <c r="F17" s="70">
        <v>-71</v>
      </c>
      <c r="G17" s="70"/>
      <c r="H17" s="292">
        <v>1975</v>
      </c>
      <c r="I17" s="70">
        <v>7426</v>
      </c>
    </row>
    <row r="18" spans="1:9" x14ac:dyDescent="0.2">
      <c r="A18" s="40"/>
      <c r="B18" s="41"/>
      <c r="C18" s="20" t="s">
        <v>1523</v>
      </c>
      <c r="D18" s="28"/>
      <c r="E18" s="292">
        <v>0</v>
      </c>
      <c r="F18" s="70" t="s">
        <v>73</v>
      </c>
      <c r="G18" s="70"/>
      <c r="H18" s="292">
        <v>456</v>
      </c>
      <c r="I18" s="70">
        <v>-1468</v>
      </c>
    </row>
    <row r="19" spans="1:9" x14ac:dyDescent="0.2">
      <c r="A19" s="40"/>
      <c r="B19" s="41"/>
      <c r="C19" s="20" t="s">
        <v>26</v>
      </c>
      <c r="D19" s="28"/>
      <c r="E19" s="292">
        <v>0</v>
      </c>
      <c r="F19" s="70" t="s">
        <v>73</v>
      </c>
      <c r="G19" s="70"/>
      <c r="H19" s="292">
        <v>-6750</v>
      </c>
      <c r="I19" s="70">
        <v>8522</v>
      </c>
    </row>
    <row r="20" spans="1:9" x14ac:dyDescent="0.2">
      <c r="A20" s="40"/>
      <c r="B20" s="20"/>
      <c r="C20" s="20"/>
      <c r="D20" s="21"/>
      <c r="E20" s="293">
        <v>-4605</v>
      </c>
      <c r="F20" s="285">
        <v>-6548</v>
      </c>
      <c r="G20" s="285"/>
      <c r="H20" s="293">
        <v>116056</v>
      </c>
      <c r="I20" s="285">
        <v>82548</v>
      </c>
    </row>
    <row r="21" spans="1:9" x14ac:dyDescent="0.2">
      <c r="A21" s="40"/>
      <c r="B21" s="19" t="s">
        <v>67</v>
      </c>
      <c r="C21" s="20"/>
      <c r="D21" s="31"/>
      <c r="E21" s="292"/>
      <c r="F21" s="70"/>
      <c r="G21" s="70"/>
      <c r="H21" s="292"/>
      <c r="I21" s="70"/>
    </row>
    <row r="22" spans="1:9" x14ac:dyDescent="0.2">
      <c r="A22" s="40"/>
      <c r="C22" s="20" t="s">
        <v>27</v>
      </c>
      <c r="D22" s="28"/>
      <c r="E22" s="291">
        <v>0</v>
      </c>
      <c r="F22" s="70" t="s">
        <v>73</v>
      </c>
      <c r="G22" s="70"/>
      <c r="H22" s="292">
        <v>-15725</v>
      </c>
      <c r="I22" s="70">
        <v>1643</v>
      </c>
    </row>
    <row r="23" spans="1:9" x14ac:dyDescent="0.2">
      <c r="A23" s="40"/>
      <c r="C23" s="20" t="s">
        <v>1999</v>
      </c>
      <c r="D23" s="28"/>
      <c r="E23" s="291">
        <v>0</v>
      </c>
      <c r="F23" s="70" t="s">
        <v>73</v>
      </c>
      <c r="G23" s="70"/>
      <c r="H23" s="292">
        <v>17401</v>
      </c>
      <c r="I23" s="70">
        <v>-30670</v>
      </c>
    </row>
    <row r="24" spans="1:9" x14ac:dyDescent="0.2">
      <c r="A24" s="40"/>
      <c r="C24" s="20" t="s">
        <v>247</v>
      </c>
      <c r="D24" s="28"/>
      <c r="E24" s="291">
        <v>0</v>
      </c>
      <c r="F24" s="70" t="s">
        <v>73</v>
      </c>
      <c r="G24" s="70"/>
      <c r="H24" s="292">
        <v>-525</v>
      </c>
      <c r="I24" s="70">
        <v>-585</v>
      </c>
    </row>
    <row r="25" spans="1:9" x14ac:dyDescent="0.2">
      <c r="A25" s="40"/>
      <c r="C25" s="20" t="s">
        <v>864</v>
      </c>
      <c r="D25" s="20"/>
      <c r="E25" s="291" t="s">
        <v>73</v>
      </c>
      <c r="F25" s="70" t="s">
        <v>73</v>
      </c>
      <c r="G25" s="70"/>
      <c r="H25" s="292">
        <v>0</v>
      </c>
      <c r="I25" s="70">
        <v>62</v>
      </c>
    </row>
    <row r="26" spans="1:9" x14ac:dyDescent="0.2">
      <c r="A26" s="40"/>
      <c r="C26" s="20" t="s">
        <v>28</v>
      </c>
      <c r="D26" s="28"/>
      <c r="E26" s="294">
        <v>-1363</v>
      </c>
      <c r="F26" s="280">
        <v>-2289</v>
      </c>
      <c r="G26" s="280"/>
      <c r="H26" s="294">
        <v>4815</v>
      </c>
      <c r="I26" s="280">
        <v>10260</v>
      </c>
    </row>
    <row r="27" spans="1:9" x14ac:dyDescent="0.2">
      <c r="A27" s="40"/>
      <c r="B27" s="20"/>
      <c r="C27" s="20"/>
      <c r="D27" s="21"/>
      <c r="E27" s="291">
        <v>-1363</v>
      </c>
      <c r="F27" s="70">
        <v>-2289</v>
      </c>
      <c r="G27" s="70"/>
      <c r="H27" s="291">
        <v>5966</v>
      </c>
      <c r="I27" s="279">
        <v>-19290</v>
      </c>
    </row>
    <row r="28" spans="1:9" x14ac:dyDescent="0.2">
      <c r="A28" s="40"/>
      <c r="B28" s="19" t="s">
        <v>64</v>
      </c>
      <c r="C28" s="20"/>
      <c r="D28" s="31"/>
      <c r="E28" s="292"/>
      <c r="F28" s="70"/>
      <c r="G28" s="70"/>
      <c r="H28" s="292"/>
      <c r="I28" s="70"/>
    </row>
    <row r="29" spans="1:9" x14ac:dyDescent="0.2">
      <c r="A29" s="40"/>
      <c r="B29" s="41"/>
      <c r="C29" s="20" t="s">
        <v>29</v>
      </c>
      <c r="D29" s="28"/>
      <c r="E29" s="291">
        <v>0</v>
      </c>
      <c r="F29" s="70" t="s">
        <v>73</v>
      </c>
      <c r="G29" s="70"/>
      <c r="H29" s="292">
        <v>1779</v>
      </c>
      <c r="I29" s="70">
        <v>-6344</v>
      </c>
    </row>
    <row r="30" spans="1:9" x14ac:dyDescent="0.2">
      <c r="A30" s="40"/>
      <c r="B30" s="41"/>
      <c r="C30" s="20" t="s">
        <v>30</v>
      </c>
      <c r="D30" s="28"/>
      <c r="E30" s="291">
        <v>0</v>
      </c>
      <c r="F30" s="70" t="s">
        <v>73</v>
      </c>
      <c r="G30" s="70"/>
      <c r="H30" s="292">
        <v>-6</v>
      </c>
      <c r="I30" s="70">
        <v>-20</v>
      </c>
    </row>
    <row r="31" spans="1:9" x14ac:dyDescent="0.2">
      <c r="A31" s="40"/>
      <c r="B31" s="41"/>
      <c r="C31" s="20" t="s">
        <v>31</v>
      </c>
      <c r="D31" s="28"/>
      <c r="E31" s="291">
        <v>0</v>
      </c>
      <c r="F31" s="70" t="s">
        <v>73</v>
      </c>
      <c r="G31" s="70"/>
      <c r="H31" s="292">
        <v>21792</v>
      </c>
      <c r="I31" s="70">
        <v>-571</v>
      </c>
    </row>
    <row r="32" spans="1:9" x14ac:dyDescent="0.2">
      <c r="A32" s="40"/>
      <c r="B32" s="41"/>
      <c r="C32" s="20" t="s">
        <v>2060</v>
      </c>
      <c r="D32" s="28"/>
      <c r="E32" s="291">
        <v>0</v>
      </c>
      <c r="F32" s="70" t="s">
        <v>73</v>
      </c>
      <c r="G32" s="70"/>
      <c r="H32" s="292">
        <v>-1682</v>
      </c>
      <c r="I32" s="70">
        <v>-1026</v>
      </c>
    </row>
    <row r="33" spans="1:9" x14ac:dyDescent="0.2">
      <c r="A33" s="40"/>
      <c r="B33" s="41"/>
      <c r="C33" s="20" t="s">
        <v>228</v>
      </c>
      <c r="D33" s="28"/>
      <c r="E33" s="291">
        <v>0</v>
      </c>
      <c r="F33" s="70" t="s">
        <v>73</v>
      </c>
      <c r="G33" s="70"/>
      <c r="H33" s="292">
        <v>1047</v>
      </c>
      <c r="I33" s="70">
        <v>-507</v>
      </c>
    </row>
    <row r="34" spans="1:9" x14ac:dyDescent="0.2">
      <c r="A34" s="40"/>
      <c r="B34" s="41"/>
      <c r="C34" s="20" t="s">
        <v>32</v>
      </c>
      <c r="D34" s="28"/>
      <c r="E34" s="294">
        <v>-395</v>
      </c>
      <c r="F34" s="280">
        <v>-1992</v>
      </c>
      <c r="G34" s="280"/>
      <c r="H34" s="294">
        <v>-19856</v>
      </c>
      <c r="I34" s="280">
        <v>-3795</v>
      </c>
    </row>
    <row r="35" spans="1:9" x14ac:dyDescent="0.2">
      <c r="A35" s="40"/>
      <c r="B35" s="20"/>
      <c r="C35" s="20"/>
      <c r="D35" s="21"/>
      <c r="E35" s="291">
        <v>-395</v>
      </c>
      <c r="F35" s="70">
        <v>-1992</v>
      </c>
      <c r="G35" s="70"/>
      <c r="H35" s="291">
        <v>3074</v>
      </c>
      <c r="I35" s="279">
        <v>-12263</v>
      </c>
    </row>
    <row r="36" spans="1:9" x14ac:dyDescent="0.2">
      <c r="A36" s="40"/>
      <c r="B36" s="281"/>
      <c r="C36" s="20"/>
      <c r="D36" s="21"/>
      <c r="E36" s="291"/>
      <c r="F36" s="70"/>
      <c r="G36" s="70"/>
      <c r="H36" s="292"/>
      <c r="I36" s="70"/>
    </row>
    <row r="37" spans="1:9" x14ac:dyDescent="0.2">
      <c r="A37" s="40"/>
      <c r="B37" s="20"/>
      <c r="C37" s="282" t="s">
        <v>233</v>
      </c>
      <c r="D37" s="21"/>
      <c r="E37" s="294">
        <v>0</v>
      </c>
      <c r="F37" s="280" t="s">
        <v>73</v>
      </c>
      <c r="G37" s="280"/>
      <c r="H37" s="294">
        <v>-20449</v>
      </c>
      <c r="I37" s="280">
        <v>-9073</v>
      </c>
    </row>
    <row r="38" spans="1:9" x14ac:dyDescent="0.2">
      <c r="A38" s="40"/>
      <c r="B38" s="20" t="s">
        <v>2063</v>
      </c>
      <c r="C38" s="20"/>
      <c r="D38" s="31"/>
      <c r="E38" s="291">
        <v>-6363</v>
      </c>
      <c r="F38" s="70">
        <v>-10829</v>
      </c>
      <c r="G38" s="70"/>
      <c r="H38" s="291">
        <v>104647.14012</v>
      </c>
      <c r="I38" s="279">
        <v>41922</v>
      </c>
    </row>
    <row r="39" spans="1:9" x14ac:dyDescent="0.2">
      <c r="A39" s="19"/>
      <c r="B39" s="20"/>
      <c r="C39" s="20"/>
      <c r="D39" s="21"/>
      <c r="E39" s="291"/>
      <c r="F39" s="70"/>
      <c r="G39" s="70"/>
      <c r="H39" s="292"/>
      <c r="I39" s="70"/>
    </row>
    <row r="40" spans="1:9" x14ac:dyDescent="0.2">
      <c r="A40" s="19" t="s">
        <v>61</v>
      </c>
      <c r="B40" s="20"/>
      <c r="C40" s="20"/>
      <c r="D40" s="21"/>
      <c r="E40" s="291"/>
      <c r="F40" s="70"/>
      <c r="G40" s="70"/>
      <c r="H40" s="292"/>
      <c r="I40" s="70"/>
    </row>
    <row r="41" spans="1:9" x14ac:dyDescent="0.2">
      <c r="A41" s="40"/>
      <c r="B41" s="20" t="s">
        <v>33</v>
      </c>
      <c r="C41" s="20"/>
      <c r="D41" s="21"/>
      <c r="E41" s="292">
        <v>24</v>
      </c>
      <c r="F41" s="70" t="s">
        <v>73</v>
      </c>
      <c r="G41" s="70"/>
      <c r="H41" s="292">
        <v>-44522</v>
      </c>
      <c r="I41" s="70">
        <v>-20222</v>
      </c>
    </row>
    <row r="42" spans="1:9" x14ac:dyDescent="0.2">
      <c r="A42" s="40"/>
      <c r="B42" s="20" t="s">
        <v>232</v>
      </c>
      <c r="C42" s="20"/>
      <c r="D42" s="21"/>
      <c r="E42" s="292">
        <v>0</v>
      </c>
      <c r="F42" s="70" t="s">
        <v>73</v>
      </c>
      <c r="G42" s="70"/>
      <c r="H42" s="292">
        <v>0</v>
      </c>
      <c r="I42" s="70" t="s">
        <v>73</v>
      </c>
    </row>
    <row r="43" spans="1:9" x14ac:dyDescent="0.2">
      <c r="A43" s="40"/>
      <c r="B43" s="20" t="s">
        <v>236</v>
      </c>
      <c r="C43" s="20"/>
      <c r="D43" s="21"/>
      <c r="E43" s="292">
        <v>26983</v>
      </c>
      <c r="F43" s="70">
        <v>33176</v>
      </c>
      <c r="G43" s="70"/>
      <c r="H43" s="292">
        <v>0</v>
      </c>
      <c r="I43" s="70">
        <v>0</v>
      </c>
    </row>
    <row r="44" spans="1:9" x14ac:dyDescent="0.2">
      <c r="A44" s="40"/>
      <c r="B44" s="20" t="s">
        <v>25</v>
      </c>
      <c r="C44" s="20"/>
      <c r="D44" s="21"/>
      <c r="E44" s="292">
        <v>17466</v>
      </c>
      <c r="F44" s="70">
        <v>39095</v>
      </c>
      <c r="G44" s="70"/>
      <c r="H44" s="292">
        <v>9503</v>
      </c>
      <c r="I44" s="70">
        <v>7284</v>
      </c>
    </row>
    <row r="45" spans="1:9" x14ac:dyDescent="0.2">
      <c r="A45" s="40"/>
      <c r="B45" s="20" t="s">
        <v>2033</v>
      </c>
      <c r="C45" s="20"/>
      <c r="D45" s="21"/>
      <c r="E45" s="292">
        <v>0</v>
      </c>
      <c r="F45" s="70" t="s">
        <v>73</v>
      </c>
      <c r="G45" s="70"/>
      <c r="H45" s="292">
        <v>-6253</v>
      </c>
      <c r="I45" s="70">
        <v>0</v>
      </c>
    </row>
    <row r="47" spans="1:9" x14ac:dyDescent="0.2">
      <c r="A47" s="40"/>
      <c r="B47" s="20" t="s">
        <v>62</v>
      </c>
      <c r="C47" s="20"/>
      <c r="D47" s="31"/>
      <c r="E47" s="291">
        <v>44473</v>
      </c>
      <c r="F47" s="70">
        <v>72271</v>
      </c>
      <c r="G47" s="70"/>
      <c r="H47" s="291">
        <v>-41272</v>
      </c>
      <c r="I47" s="279">
        <v>-12938</v>
      </c>
    </row>
    <row r="48" spans="1:9" x14ac:dyDescent="0.2">
      <c r="A48" s="40"/>
      <c r="B48" s="20"/>
      <c r="C48" s="20"/>
      <c r="D48" s="31"/>
      <c r="E48" s="291"/>
      <c r="F48" s="70"/>
      <c r="G48" s="70"/>
      <c r="H48" s="292"/>
      <c r="I48" s="70"/>
    </row>
    <row r="49" spans="1:9" x14ac:dyDescent="0.2">
      <c r="A49" s="19" t="s">
        <v>63</v>
      </c>
      <c r="B49" s="20"/>
      <c r="C49" s="20"/>
      <c r="D49" s="21"/>
      <c r="E49" s="291"/>
      <c r="F49" s="70"/>
      <c r="G49" s="70"/>
      <c r="H49" s="292"/>
      <c r="I49" s="70"/>
    </row>
    <row r="50" spans="1:9" x14ac:dyDescent="0.2">
      <c r="A50" s="40"/>
      <c r="B50" s="20" t="s">
        <v>231</v>
      </c>
      <c r="C50" s="20"/>
      <c r="D50" s="21"/>
      <c r="E50" s="291">
        <v>-28694</v>
      </c>
      <c r="F50" s="70">
        <v>-30549</v>
      </c>
      <c r="G50" s="70"/>
      <c r="H50" s="292">
        <v>-28694</v>
      </c>
      <c r="I50" s="70">
        <v>-30549</v>
      </c>
    </row>
    <row r="51" spans="1:9" x14ac:dyDescent="0.2">
      <c r="A51" s="40"/>
      <c r="B51" s="20" t="s">
        <v>234</v>
      </c>
      <c r="C51" s="20"/>
      <c r="D51" s="21"/>
      <c r="E51" s="291">
        <v>-10929</v>
      </c>
      <c r="F51" s="70">
        <v>-28710</v>
      </c>
      <c r="G51" s="70"/>
      <c r="H51" s="292">
        <v>-10929</v>
      </c>
      <c r="I51" s="70">
        <v>-28710</v>
      </c>
    </row>
    <row r="52" spans="1:9" x14ac:dyDescent="0.2">
      <c r="A52" s="40"/>
      <c r="B52" s="20" t="s">
        <v>223</v>
      </c>
      <c r="C52" s="20"/>
      <c r="D52" s="31"/>
      <c r="E52" s="294">
        <v>0</v>
      </c>
      <c r="F52" s="280" t="s">
        <v>73</v>
      </c>
      <c r="G52" s="280"/>
      <c r="H52" s="294">
        <v>10387</v>
      </c>
      <c r="I52" s="280">
        <v>-9</v>
      </c>
    </row>
    <row r="53" spans="1:9" x14ac:dyDescent="0.2">
      <c r="A53" s="40"/>
      <c r="B53" s="20"/>
      <c r="C53" s="20"/>
      <c r="D53" s="21"/>
      <c r="E53" s="292"/>
      <c r="F53" s="70"/>
      <c r="G53" s="70"/>
      <c r="H53" s="292"/>
      <c r="I53" s="70"/>
    </row>
    <row r="54" spans="1:9" x14ac:dyDescent="0.2">
      <c r="A54" s="40"/>
      <c r="B54" s="20" t="s">
        <v>2061</v>
      </c>
      <c r="C54" s="20"/>
      <c r="D54" s="31"/>
      <c r="E54" s="291">
        <v>-39623</v>
      </c>
      <c r="F54" s="70">
        <v>-59259</v>
      </c>
      <c r="G54" s="70"/>
      <c r="H54" s="291">
        <v>-29236</v>
      </c>
      <c r="I54" s="279">
        <v>-59268</v>
      </c>
    </row>
    <row r="55" spans="1:9" x14ac:dyDescent="0.2">
      <c r="A55" s="19"/>
      <c r="B55" s="20"/>
      <c r="C55" s="20"/>
      <c r="D55" s="21"/>
      <c r="E55" s="291"/>
      <c r="F55" s="70"/>
      <c r="G55" s="70"/>
      <c r="H55" s="292"/>
      <c r="I55" s="70"/>
    </row>
    <row r="56" spans="1:9" ht="13.5" thickBot="1" x14ac:dyDescent="0.25">
      <c r="A56" s="41"/>
      <c r="B56" s="309" t="s">
        <v>2062</v>
      </c>
      <c r="C56" s="309"/>
      <c r="D56" s="309"/>
      <c r="E56" s="288">
        <v>-1513</v>
      </c>
      <c r="F56" s="288">
        <v>2183</v>
      </c>
      <c r="G56" s="289"/>
      <c r="H56" s="288">
        <v>34139</v>
      </c>
      <c r="I56" s="288">
        <v>-30284</v>
      </c>
    </row>
    <row r="57" spans="1:9" x14ac:dyDescent="0.2">
      <c r="A57" s="19"/>
      <c r="B57" s="20"/>
      <c r="C57" s="20"/>
      <c r="D57" s="21"/>
      <c r="E57" s="291"/>
      <c r="F57" s="70"/>
      <c r="G57" s="70"/>
      <c r="H57" s="292"/>
      <c r="I57" s="70"/>
    </row>
    <row r="58" spans="1:9" x14ac:dyDescent="0.2">
      <c r="A58" s="19" t="s">
        <v>34</v>
      </c>
      <c r="B58" s="20"/>
      <c r="C58" s="20"/>
      <c r="D58" s="21"/>
      <c r="E58" s="291"/>
      <c r="F58" s="70"/>
      <c r="G58" s="70"/>
      <c r="H58" s="292"/>
      <c r="I58" s="70"/>
    </row>
    <row r="59" spans="1:9" x14ac:dyDescent="0.2">
      <c r="A59" s="40"/>
      <c r="B59" s="20" t="s">
        <v>35</v>
      </c>
      <c r="C59" s="20"/>
      <c r="D59" s="28"/>
      <c r="E59" s="291">
        <v>2234</v>
      </c>
      <c r="F59" s="70">
        <v>3747</v>
      </c>
      <c r="G59" s="70"/>
      <c r="H59" s="292">
        <v>245634</v>
      </c>
      <c r="I59" s="70">
        <v>211495</v>
      </c>
    </row>
    <row r="60" spans="1:9" x14ac:dyDescent="0.2">
      <c r="A60" s="40"/>
      <c r="B60" s="20" t="s">
        <v>36</v>
      </c>
      <c r="C60" s="20"/>
      <c r="D60" s="28"/>
      <c r="E60" s="294">
        <v>3747</v>
      </c>
      <c r="F60" s="280">
        <v>1564</v>
      </c>
      <c r="G60" s="280"/>
      <c r="H60" s="294">
        <v>211495</v>
      </c>
      <c r="I60" s="280">
        <v>241779</v>
      </c>
    </row>
    <row r="61" spans="1:9" x14ac:dyDescent="0.2">
      <c r="A61" s="19"/>
      <c r="B61" s="20"/>
      <c r="C61" s="20"/>
      <c r="D61" s="21"/>
      <c r="E61" s="292"/>
      <c r="F61" s="70"/>
      <c r="G61" s="70"/>
      <c r="H61" s="292"/>
      <c r="I61" s="70"/>
    </row>
    <row r="62" spans="1:9" ht="13.5" thickBot="1" x14ac:dyDescent="0.25">
      <c r="A62" s="19" t="s">
        <v>2062</v>
      </c>
      <c r="B62" s="20"/>
      <c r="C62" s="20"/>
      <c r="D62" s="31"/>
      <c r="E62" s="288">
        <v>-1513</v>
      </c>
      <c r="F62" s="288">
        <v>2183</v>
      </c>
      <c r="G62" s="289"/>
      <c r="H62" s="288">
        <v>34139</v>
      </c>
      <c r="I62" s="288">
        <v>-30284</v>
      </c>
    </row>
    <row r="64" spans="1:9" x14ac:dyDescent="0.2">
      <c r="E64" s="295"/>
      <c r="H64" s="295"/>
      <c r="I64" s="283"/>
    </row>
    <row r="65" spans="1:9" x14ac:dyDescent="0.2">
      <c r="A65" s="284"/>
      <c r="B65" s="284"/>
      <c r="C65" s="284"/>
      <c r="D65" s="284"/>
      <c r="E65" s="296"/>
      <c r="H65" s="295"/>
    </row>
    <row r="66" spans="1:9" x14ac:dyDescent="0.2">
      <c r="E66" s="296"/>
      <c r="G66" s="22"/>
      <c r="H66" s="251"/>
      <c r="I66" s="22"/>
    </row>
    <row r="67" spans="1:9" x14ac:dyDescent="0.2">
      <c r="E67" s="291"/>
    </row>
    <row r="68" spans="1:9" x14ac:dyDescent="0.2">
      <c r="E68" s="296"/>
    </row>
    <row r="69" spans="1:9" x14ac:dyDescent="0.2">
      <c r="H69" s="295"/>
    </row>
    <row r="70" spans="1:9" x14ac:dyDescent="0.2">
      <c r="E70" s="251"/>
      <c r="H70" s="295"/>
      <c r="I70" s="283"/>
    </row>
    <row r="72" spans="1:9" x14ac:dyDescent="0.2">
      <c r="H72" s="295"/>
    </row>
  </sheetData>
  <customSheetViews>
    <customSheetView guid="{352D79C3-3652-4ECC-AAA7-A7E48FCDBDCA}" showGridLines="0" fitToPage="1" hiddenColumns="1" topLeftCell="A49">
      <selection activeCell="E78" sqref="E78"/>
      <pageMargins left="1.1417322834645669" right="1.1417322834645669" top="1.299212598425197" bottom="0.51181102362204722" header="0.51181102362204722" footer="0.51181102362204722"/>
      <pageSetup paperSize="8" scale="84" firstPageNumber="12" orientation="portrait" useFirstPageNumber="1" horizontalDpi="1200" verticalDpi="1200" r:id="rId1"/>
      <headerFooter alignWithMargins="0">
        <oddFooter>&amp;C&amp;"Times New Roman,Normal"&amp;P</oddFooter>
      </headerFooter>
    </customSheetView>
  </customSheetViews>
  <mergeCells count="3">
    <mergeCell ref="E6:F6"/>
    <mergeCell ref="H6:I6"/>
    <mergeCell ref="B56:D56"/>
  </mergeCells>
  <pageMargins left="1.1417322834645669" right="1.1417322834645669" top="1.299212598425197" bottom="0.51181102362204722" header="0.51181102362204722" footer="0.51181102362204722"/>
  <pageSetup paperSize="8" scale="61" firstPageNumber="12" orientation="portrait" useFirstPageNumber="1" verticalDpi="1200" r:id="rId2"/>
  <headerFooter alignWithMargins="0">
    <oddFooter>&amp;C&amp;"Times New Roman,Normal"&amp;P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3"/>
  <sheetViews>
    <sheetView showGridLines="0" zoomScaleNormal="100" workbookViewId="0">
      <selection activeCell="J254" sqref="J254:P254"/>
    </sheetView>
  </sheetViews>
  <sheetFormatPr defaultRowHeight="15" x14ac:dyDescent="0.25"/>
  <cols>
    <col min="1" max="1" width="1.7109375" customWidth="1"/>
    <col min="2" max="2" width="9.85546875" customWidth="1"/>
    <col min="3" max="3" width="5.28515625" customWidth="1"/>
    <col min="4" max="4" width="3.42578125" customWidth="1"/>
    <col min="5" max="5" width="1.28515625" customWidth="1"/>
    <col min="6" max="6" width="1.7109375" customWidth="1"/>
    <col min="7" max="7" width="1.42578125" customWidth="1"/>
    <col min="8" max="12" width="1.28515625" customWidth="1"/>
    <col min="13" max="13" width="10.85546875" customWidth="1"/>
    <col min="14" max="14" width="17.42578125" customWidth="1"/>
    <col min="15" max="15" width="3.140625" customWidth="1"/>
    <col min="16" max="16" width="4.7109375" customWidth="1"/>
    <col min="17" max="17" width="10.7109375" customWidth="1"/>
    <col min="18" max="18" width="2" customWidth="1"/>
    <col min="19" max="19" width="1.28515625" customWidth="1"/>
    <col min="20" max="20" width="5.42578125" customWidth="1"/>
    <col min="21" max="21" width="6.28515625" customWidth="1"/>
    <col min="22" max="22" width="2.28515625" customWidth="1"/>
    <col min="23" max="23" width="1" customWidth="1"/>
    <col min="24" max="24" width="2.5703125" customWidth="1"/>
    <col min="25" max="25" width="1.7109375" customWidth="1"/>
    <col min="26" max="26" width="2" customWidth="1"/>
    <col min="27" max="27" width="1.28515625" customWidth="1"/>
    <col min="28" max="28" width="5.140625" customWidth="1"/>
    <col min="29" max="29" width="1" customWidth="1"/>
    <col min="30" max="30" width="2.7109375" customWidth="1"/>
    <col min="31" max="31" width="1.28515625" customWidth="1"/>
    <col min="32" max="32" width="2.28515625" customWidth="1"/>
    <col min="33" max="33" width="1" customWidth="1"/>
    <col min="34" max="34" width="1.5703125" customWidth="1"/>
    <col min="35" max="35" width="1.42578125" customWidth="1"/>
    <col min="36" max="36" width="1" customWidth="1"/>
    <col min="37" max="37" width="5.28515625" customWidth="1"/>
    <col min="38" max="38" width="6" customWidth="1"/>
    <col min="40" max="40" width="15" bestFit="1" customWidth="1"/>
    <col min="42" max="42" width="14.7109375" customWidth="1"/>
  </cols>
  <sheetData>
    <row r="1" spans="1:40" ht="13.35" customHeight="1" x14ac:dyDescent="0.25">
      <c r="C1" s="316" t="s">
        <v>68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</row>
    <row r="2" spans="1:40" ht="11.1" customHeight="1" x14ac:dyDescent="0.25">
      <c r="C2" s="316" t="s">
        <v>69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O2" s="321" t="s">
        <v>280</v>
      </c>
      <c r="P2" s="321"/>
      <c r="Q2" s="321"/>
      <c r="R2" s="321"/>
      <c r="Z2" s="316" t="s">
        <v>70</v>
      </c>
      <c r="AA2" s="316"/>
      <c r="AB2" s="316"/>
      <c r="AD2" s="322"/>
      <c r="AE2" s="322"/>
      <c r="AF2" s="322"/>
      <c r="AG2" s="322"/>
      <c r="AI2" s="316" t="s">
        <v>71</v>
      </c>
      <c r="AJ2" s="316"/>
      <c r="AK2" s="316"/>
      <c r="AL2" s="1">
        <v>0</v>
      </c>
    </row>
    <row r="3" spans="1:40" ht="12.6" customHeight="1" x14ac:dyDescent="0.25"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V3" s="316" t="s">
        <v>72</v>
      </c>
      <c r="W3" s="316"/>
      <c r="X3" s="316"/>
      <c r="Y3" s="316"/>
      <c r="Z3" s="316"/>
      <c r="AB3" s="323">
        <v>42005</v>
      </c>
      <c r="AC3" s="323"/>
      <c r="AD3" s="323"/>
      <c r="AE3" s="323"/>
      <c r="AF3" s="323"/>
      <c r="AH3" s="324" t="s">
        <v>73</v>
      </c>
      <c r="AI3" s="324"/>
      <c r="AK3" s="325">
        <v>42369</v>
      </c>
      <c r="AL3" s="325"/>
    </row>
    <row r="4" spans="1:40" ht="11.85" customHeight="1" x14ac:dyDescent="0.25"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40" ht="14.1" customHeight="1" x14ac:dyDescent="0.25">
      <c r="B5" s="316" t="s">
        <v>74</v>
      </c>
      <c r="C5" s="316"/>
      <c r="D5" s="316"/>
      <c r="E5" s="316"/>
      <c r="F5" s="316"/>
      <c r="J5" s="316" t="s">
        <v>75</v>
      </c>
      <c r="K5" s="316"/>
      <c r="L5" s="316"/>
      <c r="M5" s="316"/>
      <c r="N5" s="316"/>
      <c r="O5" s="316"/>
      <c r="P5" s="318" t="s">
        <v>76</v>
      </c>
      <c r="Q5" s="318"/>
      <c r="R5" s="318"/>
      <c r="U5" s="318" t="s">
        <v>77</v>
      </c>
      <c r="V5" s="318"/>
      <c r="AA5" s="318" t="s">
        <v>78</v>
      </c>
      <c r="AB5" s="318"/>
      <c r="AC5" s="318"/>
      <c r="AD5" s="318"/>
      <c r="AJ5" s="318" t="s">
        <v>79</v>
      </c>
      <c r="AK5" s="318"/>
      <c r="AL5" s="318"/>
    </row>
    <row r="6" spans="1:40" ht="11.1" customHeight="1" x14ac:dyDescent="0.25">
      <c r="A6" s="313" t="s">
        <v>281</v>
      </c>
      <c r="B6" s="313"/>
      <c r="C6" s="313"/>
      <c r="H6" s="313" t="s">
        <v>80</v>
      </c>
      <c r="I6" s="313"/>
      <c r="J6" s="313"/>
      <c r="K6" s="313"/>
      <c r="L6" s="313"/>
      <c r="M6" s="313"/>
      <c r="N6" s="313"/>
      <c r="O6" s="313"/>
      <c r="P6" s="313"/>
      <c r="Q6" s="314">
        <v>589779072.79999995</v>
      </c>
      <c r="R6" s="314"/>
      <c r="T6" s="315">
        <v>133413028.98</v>
      </c>
      <c r="U6" s="315"/>
      <c r="V6" s="315"/>
      <c r="Y6" s="315">
        <v>137748752.5</v>
      </c>
      <c r="Z6" s="315"/>
      <c r="AA6" s="315"/>
      <c r="AB6" s="315"/>
      <c r="AC6" s="315"/>
      <c r="AD6" s="315"/>
      <c r="AF6" s="314">
        <v>585443349.27999997</v>
      </c>
      <c r="AG6" s="314"/>
      <c r="AH6" s="314"/>
      <c r="AI6" s="314"/>
      <c r="AJ6" s="314"/>
      <c r="AK6" s="314"/>
      <c r="AL6" s="314"/>
      <c r="AN6" s="71"/>
    </row>
    <row r="7" spans="1:40" ht="11.1" customHeight="1" x14ac:dyDescent="0.25">
      <c r="A7" s="313" t="s">
        <v>282</v>
      </c>
      <c r="B7" s="313"/>
      <c r="C7" s="313"/>
      <c r="H7" s="313" t="s">
        <v>81</v>
      </c>
      <c r="I7" s="313"/>
      <c r="J7" s="313"/>
      <c r="K7" s="313"/>
      <c r="L7" s="313"/>
      <c r="M7" s="313"/>
      <c r="N7" s="313"/>
      <c r="O7" s="313"/>
      <c r="P7" s="313"/>
      <c r="Q7" s="314">
        <v>16060460.550000001</v>
      </c>
      <c r="R7" s="314"/>
      <c r="T7" s="315">
        <v>84333502.219999999</v>
      </c>
      <c r="U7" s="315"/>
      <c r="V7" s="315"/>
      <c r="Y7" s="315">
        <v>86021760.959999993</v>
      </c>
      <c r="Z7" s="315"/>
      <c r="AA7" s="315"/>
      <c r="AB7" s="315"/>
      <c r="AC7" s="315"/>
      <c r="AD7" s="315"/>
      <c r="AF7" s="314">
        <v>14372201.810000001</v>
      </c>
      <c r="AG7" s="314"/>
      <c r="AH7" s="314"/>
      <c r="AI7" s="314"/>
      <c r="AJ7" s="314"/>
      <c r="AK7" s="314"/>
      <c r="AL7" s="314"/>
      <c r="AN7" s="72"/>
    </row>
    <row r="8" spans="1:40" ht="11.1" customHeight="1" x14ac:dyDescent="0.25">
      <c r="A8" s="313" t="s">
        <v>283</v>
      </c>
      <c r="B8" s="313"/>
      <c r="C8" s="313"/>
      <c r="H8" s="313" t="s">
        <v>284</v>
      </c>
      <c r="I8" s="313"/>
      <c r="J8" s="313"/>
      <c r="K8" s="313"/>
      <c r="L8" s="313"/>
      <c r="M8" s="313"/>
      <c r="N8" s="313"/>
      <c r="O8" s="313"/>
      <c r="P8" s="313"/>
      <c r="Q8" s="314">
        <v>3664908.49</v>
      </c>
      <c r="R8" s="314"/>
      <c r="T8" s="315">
        <v>41488609.869999997</v>
      </c>
      <c r="U8" s="315"/>
      <c r="V8" s="315"/>
      <c r="Y8" s="315">
        <v>44284221.390000001</v>
      </c>
      <c r="Z8" s="315"/>
      <c r="AA8" s="315"/>
      <c r="AB8" s="315"/>
      <c r="AC8" s="315"/>
      <c r="AD8" s="315"/>
      <c r="AF8" s="314">
        <v>869296.97</v>
      </c>
      <c r="AG8" s="314"/>
      <c r="AH8" s="314"/>
      <c r="AI8" s="314"/>
      <c r="AJ8" s="314"/>
      <c r="AK8" s="314"/>
      <c r="AL8" s="314"/>
    </row>
    <row r="9" spans="1:40" ht="11.1" customHeight="1" x14ac:dyDescent="0.25">
      <c r="A9" s="313" t="s">
        <v>285</v>
      </c>
      <c r="B9" s="313"/>
      <c r="C9" s="313"/>
      <c r="I9" s="313" t="s">
        <v>286</v>
      </c>
      <c r="J9" s="313"/>
      <c r="K9" s="313"/>
      <c r="L9" s="313"/>
      <c r="M9" s="313"/>
      <c r="N9" s="313"/>
      <c r="O9" s="313"/>
      <c r="P9" s="313"/>
      <c r="Q9" s="314">
        <v>195740.45</v>
      </c>
      <c r="R9" s="314"/>
      <c r="T9" s="315">
        <v>38429672.700000003</v>
      </c>
      <c r="U9" s="315"/>
      <c r="V9" s="315"/>
      <c r="Y9" s="315">
        <v>38623205.329999998</v>
      </c>
      <c r="Z9" s="315"/>
      <c r="AA9" s="315"/>
      <c r="AB9" s="315"/>
      <c r="AC9" s="315"/>
      <c r="AD9" s="315"/>
      <c r="AF9" s="314">
        <v>2207.8200000000002</v>
      </c>
      <c r="AG9" s="314"/>
      <c r="AH9" s="314"/>
      <c r="AI9" s="314"/>
      <c r="AJ9" s="314"/>
      <c r="AK9" s="314"/>
      <c r="AL9" s="314"/>
    </row>
    <row r="10" spans="1:40" ht="11.1" customHeight="1" x14ac:dyDescent="0.25">
      <c r="A10" s="313" t="s">
        <v>287</v>
      </c>
      <c r="B10" s="313"/>
      <c r="C10" s="313"/>
      <c r="J10" s="313" t="s">
        <v>82</v>
      </c>
      <c r="K10" s="313"/>
      <c r="L10" s="313"/>
      <c r="M10" s="313"/>
      <c r="N10" s="313"/>
      <c r="O10" s="313"/>
      <c r="P10" s="313"/>
      <c r="Q10" s="314">
        <v>195605.22</v>
      </c>
      <c r="R10" s="314"/>
      <c r="T10" s="315">
        <v>38426879.789999999</v>
      </c>
      <c r="U10" s="315"/>
      <c r="V10" s="315"/>
      <c r="Y10" s="315">
        <v>38620479.299999997</v>
      </c>
      <c r="Z10" s="315"/>
      <c r="AA10" s="315"/>
      <c r="AB10" s="315"/>
      <c r="AC10" s="315"/>
      <c r="AD10" s="315"/>
      <c r="AF10" s="314">
        <v>2005.71</v>
      </c>
      <c r="AG10" s="314"/>
      <c r="AH10" s="314"/>
      <c r="AI10" s="314"/>
      <c r="AJ10" s="314"/>
      <c r="AK10" s="314"/>
      <c r="AL10" s="314"/>
    </row>
    <row r="11" spans="1:40" ht="11.1" customHeight="1" x14ac:dyDescent="0.25">
      <c r="A11" s="316" t="s">
        <v>288</v>
      </c>
      <c r="B11" s="316"/>
      <c r="C11" s="316"/>
      <c r="M11" s="316" t="s">
        <v>83</v>
      </c>
      <c r="N11" s="316"/>
      <c r="O11" s="316"/>
      <c r="P11" s="316"/>
      <c r="Q11" s="310">
        <v>605.22</v>
      </c>
      <c r="R11" s="310"/>
      <c r="T11" s="317">
        <v>4003.06</v>
      </c>
      <c r="U11" s="317"/>
      <c r="V11" s="317"/>
      <c r="Y11" s="317">
        <v>3134.11</v>
      </c>
      <c r="Z11" s="317"/>
      <c r="AA11" s="317"/>
      <c r="AB11" s="317"/>
      <c r="AC11" s="317"/>
      <c r="AD11" s="317"/>
      <c r="AF11" s="310">
        <v>1474.17</v>
      </c>
      <c r="AG11" s="310"/>
      <c r="AH11" s="310"/>
      <c r="AI11" s="310"/>
      <c r="AJ11" s="310"/>
      <c r="AK11" s="310"/>
      <c r="AL11" s="310"/>
    </row>
    <row r="12" spans="1:40" ht="11.1" customHeight="1" x14ac:dyDescent="0.25">
      <c r="A12" s="316" t="s">
        <v>289</v>
      </c>
      <c r="B12" s="316"/>
      <c r="C12" s="316"/>
      <c r="M12" s="316" t="s">
        <v>84</v>
      </c>
      <c r="N12" s="316"/>
      <c r="O12" s="316"/>
      <c r="P12" s="316"/>
      <c r="Q12" s="310">
        <v>195000</v>
      </c>
      <c r="R12" s="310"/>
      <c r="T12" s="317">
        <v>38422876.729999997</v>
      </c>
      <c r="U12" s="317"/>
      <c r="V12" s="317"/>
      <c r="Y12" s="317">
        <v>38617345.189999998</v>
      </c>
      <c r="Z12" s="317"/>
      <c r="AA12" s="317"/>
      <c r="AB12" s="317"/>
      <c r="AC12" s="317"/>
      <c r="AD12" s="317"/>
      <c r="AF12" s="310">
        <v>531.54</v>
      </c>
      <c r="AG12" s="310"/>
      <c r="AH12" s="310"/>
      <c r="AI12" s="310"/>
      <c r="AJ12" s="310"/>
      <c r="AK12" s="310"/>
      <c r="AL12" s="310"/>
    </row>
    <row r="13" spans="1:40" ht="11.1" customHeight="1" x14ac:dyDescent="0.25">
      <c r="A13" s="313" t="s">
        <v>290</v>
      </c>
      <c r="B13" s="313"/>
      <c r="C13" s="313"/>
      <c r="J13" s="313" t="s">
        <v>85</v>
      </c>
      <c r="K13" s="313"/>
      <c r="L13" s="313"/>
      <c r="M13" s="313"/>
      <c r="N13" s="313"/>
      <c r="O13" s="313"/>
      <c r="P13" s="313"/>
      <c r="Q13" s="314">
        <v>135.22999999999999</v>
      </c>
      <c r="R13" s="314"/>
      <c r="T13" s="315">
        <v>2792.91</v>
      </c>
      <c r="U13" s="315"/>
      <c r="V13" s="315"/>
      <c r="Y13" s="315">
        <v>2726.03</v>
      </c>
      <c r="Z13" s="315"/>
      <c r="AA13" s="315"/>
      <c r="AB13" s="315"/>
      <c r="AC13" s="315"/>
      <c r="AD13" s="315"/>
      <c r="AF13" s="314">
        <v>202.11</v>
      </c>
      <c r="AG13" s="314"/>
      <c r="AH13" s="314"/>
      <c r="AI13" s="314"/>
      <c r="AJ13" s="314"/>
      <c r="AK13" s="314"/>
      <c r="AL13" s="314"/>
    </row>
    <row r="14" spans="1:40" ht="11.1" customHeight="1" x14ac:dyDescent="0.25">
      <c r="A14" s="316" t="s">
        <v>291</v>
      </c>
      <c r="B14" s="316"/>
      <c r="C14" s="316"/>
      <c r="M14" s="316" t="s">
        <v>86</v>
      </c>
      <c r="N14" s="316"/>
      <c r="O14" s="316"/>
      <c r="P14" s="316"/>
      <c r="Q14" s="310">
        <v>135.22999999999999</v>
      </c>
      <c r="R14" s="310"/>
      <c r="T14" s="317">
        <v>2792.91</v>
      </c>
      <c r="U14" s="317"/>
      <c r="V14" s="317"/>
      <c r="Y14" s="317">
        <v>2726.03</v>
      </c>
      <c r="Z14" s="317"/>
      <c r="AA14" s="317"/>
      <c r="AB14" s="317"/>
      <c r="AC14" s="317"/>
      <c r="AD14" s="317"/>
      <c r="AF14" s="310">
        <v>202.11</v>
      </c>
      <c r="AG14" s="310"/>
      <c r="AH14" s="310"/>
      <c r="AI14" s="310"/>
      <c r="AJ14" s="310"/>
      <c r="AK14" s="310"/>
      <c r="AL14" s="310"/>
    </row>
    <row r="15" spans="1:40" ht="11.1" customHeight="1" x14ac:dyDescent="0.25">
      <c r="A15" s="313" t="s">
        <v>292</v>
      </c>
      <c r="B15" s="313"/>
      <c r="C15" s="313"/>
      <c r="I15" s="313" t="s">
        <v>293</v>
      </c>
      <c r="J15" s="313"/>
      <c r="K15" s="313"/>
      <c r="L15" s="313"/>
      <c r="M15" s="313"/>
      <c r="N15" s="313"/>
      <c r="O15" s="313"/>
      <c r="P15" s="313"/>
      <c r="Q15" s="314">
        <v>3469168.04</v>
      </c>
      <c r="R15" s="314"/>
      <c r="T15" s="315">
        <v>3058937.17</v>
      </c>
      <c r="U15" s="315"/>
      <c r="V15" s="315"/>
      <c r="Y15" s="315">
        <v>5661016.0599999996</v>
      </c>
      <c r="Z15" s="315"/>
      <c r="AA15" s="315"/>
      <c r="AB15" s="315"/>
      <c r="AC15" s="315"/>
      <c r="AD15" s="315"/>
      <c r="AF15" s="314">
        <v>867089.15</v>
      </c>
      <c r="AG15" s="314"/>
      <c r="AH15" s="314"/>
      <c r="AI15" s="314"/>
      <c r="AJ15" s="314"/>
      <c r="AK15" s="314"/>
      <c r="AL15" s="314"/>
    </row>
    <row r="16" spans="1:40" ht="11.1" customHeight="1" x14ac:dyDescent="0.25">
      <c r="A16" s="316" t="s">
        <v>294</v>
      </c>
      <c r="B16" s="316"/>
      <c r="C16" s="316"/>
      <c r="M16" s="316" t="s">
        <v>87</v>
      </c>
      <c r="N16" s="316"/>
      <c r="O16" s="316"/>
      <c r="P16" s="316"/>
      <c r="Q16" s="310">
        <v>3469168.04</v>
      </c>
      <c r="R16" s="310"/>
      <c r="T16" s="317">
        <v>3058937.17</v>
      </c>
      <c r="U16" s="317"/>
      <c r="V16" s="317"/>
      <c r="Y16" s="317">
        <v>5661016.0599999996</v>
      </c>
      <c r="Z16" s="317"/>
      <c r="AA16" s="317"/>
      <c r="AB16" s="317"/>
      <c r="AC16" s="317"/>
      <c r="AD16" s="317"/>
      <c r="AF16" s="310">
        <v>867089.15</v>
      </c>
      <c r="AG16" s="310"/>
      <c r="AH16" s="310"/>
      <c r="AI16" s="310"/>
      <c r="AJ16" s="310"/>
      <c r="AK16" s="310"/>
      <c r="AL16" s="310"/>
    </row>
    <row r="17" spans="1:38" ht="11.1" customHeight="1" x14ac:dyDescent="0.25">
      <c r="A17" s="313" t="s">
        <v>295</v>
      </c>
      <c r="B17" s="313"/>
      <c r="C17" s="313"/>
      <c r="H17" s="313" t="s">
        <v>296</v>
      </c>
      <c r="I17" s="313"/>
      <c r="J17" s="313"/>
      <c r="K17" s="313"/>
      <c r="L17" s="313"/>
      <c r="M17" s="313"/>
      <c r="N17" s="313"/>
      <c r="O17" s="313"/>
      <c r="P17" s="313"/>
      <c r="Q17" s="314">
        <v>4882605.74</v>
      </c>
      <c r="R17" s="314"/>
      <c r="T17" s="315">
        <v>2616745.61</v>
      </c>
      <c r="U17" s="315"/>
      <c r="V17" s="315"/>
      <c r="Y17" s="315">
        <v>1777417.93</v>
      </c>
      <c r="Z17" s="315"/>
      <c r="AA17" s="315"/>
      <c r="AB17" s="315"/>
      <c r="AC17" s="315"/>
      <c r="AD17" s="315"/>
      <c r="AF17" s="314">
        <v>5721933.4199999999</v>
      </c>
      <c r="AG17" s="314"/>
      <c r="AH17" s="314"/>
      <c r="AI17" s="314"/>
      <c r="AJ17" s="314"/>
      <c r="AK17" s="314"/>
      <c r="AL17" s="314"/>
    </row>
    <row r="18" spans="1:38" ht="11.1" customHeight="1" x14ac:dyDescent="0.25">
      <c r="A18" s="313" t="s">
        <v>297</v>
      </c>
      <c r="B18" s="313"/>
      <c r="C18" s="313"/>
      <c r="I18" s="313" t="s">
        <v>298</v>
      </c>
      <c r="J18" s="313"/>
      <c r="K18" s="313"/>
      <c r="L18" s="313"/>
      <c r="M18" s="313"/>
      <c r="N18" s="313"/>
      <c r="O18" s="313"/>
      <c r="P18" s="313"/>
      <c r="Q18" s="314">
        <v>4882605.74</v>
      </c>
      <c r="R18" s="314"/>
      <c r="T18" s="315">
        <v>2616745.61</v>
      </c>
      <c r="U18" s="315"/>
      <c r="V18" s="315"/>
      <c r="Y18" s="315">
        <v>1777417.93</v>
      </c>
      <c r="Z18" s="315"/>
      <c r="AA18" s="315"/>
      <c r="AB18" s="315"/>
      <c r="AC18" s="315"/>
      <c r="AD18" s="315"/>
      <c r="AF18" s="314">
        <v>5721933.4199999999</v>
      </c>
      <c r="AG18" s="314"/>
      <c r="AH18" s="314"/>
      <c r="AI18" s="314"/>
      <c r="AJ18" s="314"/>
      <c r="AK18" s="314"/>
      <c r="AL18" s="314"/>
    </row>
    <row r="19" spans="1:38" ht="11.1" customHeight="1" x14ac:dyDescent="0.25">
      <c r="A19" s="313" t="s">
        <v>299</v>
      </c>
      <c r="B19" s="313"/>
      <c r="C19" s="313"/>
      <c r="J19" s="313" t="s">
        <v>137</v>
      </c>
      <c r="K19" s="313"/>
      <c r="L19" s="313"/>
      <c r="M19" s="313"/>
      <c r="N19" s="313"/>
      <c r="O19" s="313"/>
      <c r="P19" s="313"/>
      <c r="Q19" s="314">
        <v>3993352.49</v>
      </c>
      <c r="R19" s="314"/>
      <c r="T19" s="315">
        <v>2405455.34</v>
      </c>
      <c r="U19" s="315"/>
      <c r="V19" s="315"/>
      <c r="Y19" s="315">
        <v>1456971.5</v>
      </c>
      <c r="Z19" s="315"/>
      <c r="AA19" s="315"/>
      <c r="AB19" s="315"/>
      <c r="AC19" s="315"/>
      <c r="AD19" s="315"/>
      <c r="AF19" s="314">
        <v>4941836.33</v>
      </c>
      <c r="AG19" s="314"/>
      <c r="AH19" s="314"/>
      <c r="AI19" s="314"/>
      <c r="AJ19" s="314"/>
      <c r="AK19" s="314"/>
      <c r="AL19" s="314"/>
    </row>
    <row r="20" spans="1:38" ht="11.1" customHeight="1" x14ac:dyDescent="0.25">
      <c r="A20" s="316" t="s">
        <v>300</v>
      </c>
      <c r="B20" s="316"/>
      <c r="C20" s="316"/>
      <c r="M20" s="316" t="s">
        <v>96</v>
      </c>
      <c r="N20" s="316"/>
      <c r="O20" s="316"/>
      <c r="P20" s="316"/>
      <c r="Q20" s="310">
        <v>3871147.65</v>
      </c>
      <c r="R20" s="310"/>
      <c r="T20" s="317">
        <v>2262444.2599999998</v>
      </c>
      <c r="U20" s="317"/>
      <c r="V20" s="317"/>
      <c r="Y20" s="317">
        <v>1456971.5</v>
      </c>
      <c r="Z20" s="317"/>
      <c r="AA20" s="317"/>
      <c r="AB20" s="317"/>
      <c r="AC20" s="317"/>
      <c r="AD20" s="317"/>
      <c r="AF20" s="310">
        <v>4676620.41</v>
      </c>
      <c r="AG20" s="310"/>
      <c r="AH20" s="310"/>
      <c r="AI20" s="310"/>
      <c r="AJ20" s="310"/>
      <c r="AK20" s="310"/>
      <c r="AL20" s="310"/>
    </row>
    <row r="21" spans="1:38" ht="11.1" customHeight="1" x14ac:dyDescent="0.25">
      <c r="A21" s="316" t="s">
        <v>301</v>
      </c>
      <c r="B21" s="316"/>
      <c r="C21" s="316"/>
      <c r="M21" s="316" t="s">
        <v>97</v>
      </c>
      <c r="N21" s="316"/>
      <c r="O21" s="316"/>
      <c r="P21" s="316"/>
      <c r="Q21" s="310">
        <v>122204.84</v>
      </c>
      <c r="R21" s="310"/>
      <c r="T21" s="317">
        <v>143011.07999999999</v>
      </c>
      <c r="U21" s="317"/>
      <c r="V21" s="317"/>
      <c r="Y21" s="317">
        <v>0</v>
      </c>
      <c r="Z21" s="317"/>
      <c r="AA21" s="317"/>
      <c r="AB21" s="317"/>
      <c r="AC21" s="317"/>
      <c r="AD21" s="317"/>
      <c r="AF21" s="310">
        <v>265215.92</v>
      </c>
      <c r="AG21" s="310"/>
      <c r="AH21" s="310"/>
      <c r="AI21" s="310"/>
      <c r="AJ21" s="310"/>
      <c r="AK21" s="310"/>
      <c r="AL21" s="310"/>
    </row>
    <row r="22" spans="1:38" ht="11.1" customHeight="1" x14ac:dyDescent="0.25">
      <c r="A22" s="313" t="s">
        <v>302</v>
      </c>
      <c r="B22" s="313"/>
      <c r="C22" s="313"/>
      <c r="J22" s="313" t="s">
        <v>303</v>
      </c>
      <c r="K22" s="313"/>
      <c r="L22" s="313"/>
      <c r="M22" s="313"/>
      <c r="N22" s="313"/>
      <c r="O22" s="313"/>
      <c r="P22" s="313"/>
      <c r="Q22" s="314">
        <v>62686.3</v>
      </c>
      <c r="R22" s="314"/>
      <c r="T22" s="315">
        <v>50763.99</v>
      </c>
      <c r="U22" s="315"/>
      <c r="V22" s="315"/>
      <c r="Y22" s="315">
        <v>0</v>
      </c>
      <c r="Z22" s="315"/>
      <c r="AA22" s="315"/>
      <c r="AB22" s="315"/>
      <c r="AC22" s="315"/>
      <c r="AD22" s="315"/>
      <c r="AF22" s="314">
        <v>113450.29</v>
      </c>
      <c r="AG22" s="314"/>
      <c r="AH22" s="314"/>
      <c r="AI22" s="314"/>
      <c r="AJ22" s="314"/>
      <c r="AK22" s="314"/>
      <c r="AL22" s="314"/>
    </row>
    <row r="23" spans="1:38" ht="11.1" customHeight="1" x14ac:dyDescent="0.25">
      <c r="A23" s="316" t="s">
        <v>304</v>
      </c>
      <c r="B23" s="316"/>
      <c r="C23" s="316"/>
      <c r="M23" s="316" t="s">
        <v>95</v>
      </c>
      <c r="N23" s="316"/>
      <c r="O23" s="316"/>
      <c r="P23" s="316"/>
      <c r="Q23" s="310">
        <v>62686.3</v>
      </c>
      <c r="R23" s="310"/>
      <c r="T23" s="317">
        <v>50763.99</v>
      </c>
      <c r="U23" s="317"/>
      <c r="V23" s="317"/>
      <c r="Y23" s="317">
        <v>0</v>
      </c>
      <c r="Z23" s="317"/>
      <c r="AA23" s="317"/>
      <c r="AB23" s="317"/>
      <c r="AC23" s="317"/>
      <c r="AD23" s="317"/>
      <c r="AF23" s="310">
        <v>113450.29</v>
      </c>
      <c r="AG23" s="310"/>
      <c r="AH23" s="310"/>
      <c r="AI23" s="310"/>
      <c r="AJ23" s="310"/>
      <c r="AK23" s="310"/>
      <c r="AL23" s="310"/>
    </row>
    <row r="24" spans="1:38" ht="11.1" customHeight="1" x14ac:dyDescent="0.25">
      <c r="A24" s="313" t="s">
        <v>305</v>
      </c>
      <c r="B24" s="313"/>
      <c r="C24" s="313"/>
      <c r="J24" s="313" t="s">
        <v>306</v>
      </c>
      <c r="K24" s="313"/>
      <c r="L24" s="313"/>
      <c r="M24" s="313"/>
      <c r="N24" s="313"/>
      <c r="O24" s="313"/>
      <c r="P24" s="313"/>
      <c r="Q24" s="314">
        <v>826566.95</v>
      </c>
      <c r="R24" s="314"/>
      <c r="T24" s="315">
        <v>160526.28</v>
      </c>
      <c r="U24" s="315"/>
      <c r="V24" s="315"/>
      <c r="Y24" s="315">
        <v>320446.43</v>
      </c>
      <c r="Z24" s="315"/>
      <c r="AA24" s="315"/>
      <c r="AB24" s="315"/>
      <c r="AC24" s="315"/>
      <c r="AD24" s="315"/>
      <c r="AF24" s="314">
        <v>666646.80000000005</v>
      </c>
      <c r="AG24" s="314"/>
      <c r="AH24" s="314"/>
      <c r="AI24" s="314"/>
      <c r="AJ24" s="314"/>
      <c r="AK24" s="314"/>
      <c r="AL24" s="314"/>
    </row>
    <row r="25" spans="1:38" ht="11.1" customHeight="1" x14ac:dyDescent="0.25">
      <c r="A25" s="316" t="s">
        <v>307</v>
      </c>
      <c r="B25" s="316"/>
      <c r="C25" s="316"/>
      <c r="M25" s="316" t="s">
        <v>94</v>
      </c>
      <c r="N25" s="316"/>
      <c r="O25" s="316"/>
      <c r="P25" s="316"/>
      <c r="Q25" s="310">
        <v>785407.3</v>
      </c>
      <c r="R25" s="310"/>
      <c r="T25" s="317">
        <v>155082.23999999999</v>
      </c>
      <c r="U25" s="317"/>
      <c r="V25" s="317"/>
      <c r="Y25" s="317">
        <v>278049.05</v>
      </c>
      <c r="Z25" s="317"/>
      <c r="AA25" s="317"/>
      <c r="AB25" s="317"/>
      <c r="AC25" s="317"/>
      <c r="AD25" s="317"/>
      <c r="AF25" s="310">
        <v>662440.49</v>
      </c>
      <c r="AG25" s="310"/>
      <c r="AH25" s="310"/>
      <c r="AI25" s="310"/>
      <c r="AJ25" s="310"/>
      <c r="AK25" s="310"/>
      <c r="AL25" s="310"/>
    </row>
    <row r="26" spans="1:38" ht="11.1" customHeight="1" x14ac:dyDescent="0.25">
      <c r="A26" s="316" t="s">
        <v>308</v>
      </c>
      <c r="B26" s="316"/>
      <c r="C26" s="316"/>
      <c r="M26" s="316" t="s">
        <v>248</v>
      </c>
      <c r="N26" s="316"/>
      <c r="O26" s="316"/>
      <c r="P26" s="316"/>
      <c r="Q26" s="310">
        <v>41159.65</v>
      </c>
      <c r="R26" s="310"/>
      <c r="T26" s="317">
        <v>5444.04</v>
      </c>
      <c r="U26" s="317"/>
      <c r="V26" s="317"/>
      <c r="Y26" s="317">
        <v>42397.38</v>
      </c>
      <c r="Z26" s="317"/>
      <c r="AA26" s="317"/>
      <c r="AB26" s="317"/>
      <c r="AC26" s="317"/>
      <c r="AD26" s="317"/>
      <c r="AF26" s="310">
        <v>4206.3100000000004</v>
      </c>
      <c r="AG26" s="310"/>
      <c r="AH26" s="310"/>
      <c r="AI26" s="310"/>
      <c r="AJ26" s="310"/>
      <c r="AK26" s="310"/>
      <c r="AL26" s="310"/>
    </row>
    <row r="27" spans="1:38" ht="11.1" customHeight="1" x14ac:dyDescent="0.25">
      <c r="A27" s="313" t="s">
        <v>309</v>
      </c>
      <c r="B27" s="313"/>
      <c r="C27" s="313"/>
      <c r="H27" s="313" t="s">
        <v>310</v>
      </c>
      <c r="I27" s="313"/>
      <c r="J27" s="313"/>
      <c r="K27" s="313"/>
      <c r="L27" s="313"/>
      <c r="M27" s="313"/>
      <c r="N27" s="313"/>
      <c r="O27" s="313"/>
      <c r="P27" s="313"/>
      <c r="Q27" s="314">
        <v>7512946.3200000003</v>
      </c>
      <c r="R27" s="314"/>
      <c r="T27" s="315">
        <v>40228146.740000002</v>
      </c>
      <c r="U27" s="315"/>
      <c r="V27" s="315"/>
      <c r="Y27" s="315">
        <v>39960121.640000001</v>
      </c>
      <c r="Z27" s="315"/>
      <c r="AA27" s="315"/>
      <c r="AB27" s="315"/>
      <c r="AC27" s="315"/>
      <c r="AD27" s="315"/>
      <c r="AF27" s="314">
        <v>7780971.4199999999</v>
      </c>
      <c r="AG27" s="314"/>
      <c r="AH27" s="314"/>
      <c r="AI27" s="314"/>
      <c r="AJ27" s="314"/>
      <c r="AK27" s="314"/>
      <c r="AL27" s="314"/>
    </row>
    <row r="28" spans="1:38" ht="11.1" customHeight="1" x14ac:dyDescent="0.25">
      <c r="A28" s="313" t="s">
        <v>311</v>
      </c>
      <c r="B28" s="313"/>
      <c r="C28" s="313"/>
      <c r="I28" s="313" t="s">
        <v>312</v>
      </c>
      <c r="J28" s="313"/>
      <c r="K28" s="313"/>
      <c r="L28" s="313"/>
      <c r="M28" s="313"/>
      <c r="N28" s="313"/>
      <c r="O28" s="313"/>
      <c r="P28" s="313"/>
      <c r="Q28" s="314">
        <v>7512946.3200000003</v>
      </c>
      <c r="R28" s="314"/>
      <c r="T28" s="315">
        <v>40228146.740000002</v>
      </c>
      <c r="U28" s="315"/>
      <c r="V28" s="315"/>
      <c r="Y28" s="315">
        <v>39960121.640000001</v>
      </c>
      <c r="Z28" s="315"/>
      <c r="AA28" s="315"/>
      <c r="AB28" s="315"/>
      <c r="AC28" s="315"/>
      <c r="AD28" s="315"/>
      <c r="AF28" s="314">
        <v>7780971.4199999999</v>
      </c>
      <c r="AG28" s="314"/>
      <c r="AH28" s="314"/>
      <c r="AI28" s="314"/>
      <c r="AJ28" s="314"/>
      <c r="AK28" s="314"/>
      <c r="AL28" s="314"/>
    </row>
    <row r="29" spans="1:38" ht="11.1" customHeight="1" x14ac:dyDescent="0.25">
      <c r="A29" s="313" t="s">
        <v>313</v>
      </c>
      <c r="B29" s="313"/>
      <c r="C29" s="313"/>
      <c r="J29" s="313" t="s">
        <v>91</v>
      </c>
      <c r="K29" s="313"/>
      <c r="L29" s="313"/>
      <c r="M29" s="313"/>
      <c r="N29" s="313"/>
      <c r="O29" s="313"/>
      <c r="P29" s="313"/>
      <c r="Q29" s="314">
        <v>0</v>
      </c>
      <c r="R29" s="314"/>
      <c r="T29" s="315">
        <v>14135.33</v>
      </c>
      <c r="U29" s="315"/>
      <c r="V29" s="315"/>
      <c r="Y29" s="315">
        <v>14135.33</v>
      </c>
      <c r="Z29" s="315"/>
      <c r="AA29" s="315"/>
      <c r="AB29" s="315"/>
      <c r="AC29" s="315"/>
      <c r="AD29" s="315"/>
      <c r="AF29" s="314">
        <v>0</v>
      </c>
      <c r="AG29" s="314"/>
      <c r="AH29" s="314"/>
      <c r="AI29" s="314"/>
      <c r="AJ29" s="314"/>
      <c r="AK29" s="314"/>
      <c r="AL29" s="314"/>
    </row>
    <row r="30" spans="1:38" ht="11.1" customHeight="1" x14ac:dyDescent="0.25">
      <c r="A30" s="316" t="s">
        <v>314</v>
      </c>
      <c r="B30" s="316"/>
      <c r="C30" s="316"/>
      <c r="M30" s="316" t="s">
        <v>92</v>
      </c>
      <c r="N30" s="316"/>
      <c r="O30" s="316"/>
      <c r="P30" s="316"/>
      <c r="Q30" s="310">
        <v>0</v>
      </c>
      <c r="R30" s="310"/>
      <c r="T30" s="317">
        <v>1200</v>
      </c>
      <c r="U30" s="317"/>
      <c r="V30" s="317"/>
      <c r="Y30" s="317">
        <v>1200</v>
      </c>
      <c r="Z30" s="317"/>
      <c r="AA30" s="317"/>
      <c r="AB30" s="317"/>
      <c r="AC30" s="317"/>
      <c r="AD30" s="317"/>
      <c r="AF30" s="310">
        <v>0</v>
      </c>
      <c r="AG30" s="310"/>
      <c r="AH30" s="310"/>
      <c r="AI30" s="310"/>
      <c r="AJ30" s="310"/>
      <c r="AK30" s="310"/>
      <c r="AL30" s="310"/>
    </row>
    <row r="31" spans="1:38" ht="11.1" customHeight="1" x14ac:dyDescent="0.25">
      <c r="A31" s="316" t="s">
        <v>315</v>
      </c>
      <c r="B31" s="316"/>
      <c r="C31" s="316"/>
      <c r="M31" s="316" t="s">
        <v>93</v>
      </c>
      <c r="N31" s="316"/>
      <c r="O31" s="316"/>
      <c r="P31" s="316"/>
      <c r="Q31" s="310">
        <v>0</v>
      </c>
      <c r="R31" s="310"/>
      <c r="T31" s="317">
        <v>12935.33</v>
      </c>
      <c r="U31" s="317"/>
      <c r="V31" s="317"/>
      <c r="Y31" s="317">
        <v>12935.33</v>
      </c>
      <c r="Z31" s="317"/>
      <c r="AA31" s="317"/>
      <c r="AB31" s="317"/>
      <c r="AC31" s="317"/>
      <c r="AD31" s="317"/>
      <c r="AF31" s="310">
        <v>0</v>
      </c>
      <c r="AG31" s="310"/>
      <c r="AH31" s="310"/>
      <c r="AI31" s="310"/>
      <c r="AJ31" s="310"/>
      <c r="AK31" s="310"/>
      <c r="AL31" s="310"/>
    </row>
    <row r="32" spans="1:38" ht="11.1" customHeight="1" x14ac:dyDescent="0.25">
      <c r="A32" s="313" t="s">
        <v>316</v>
      </c>
      <c r="B32" s="313"/>
      <c r="C32" s="313"/>
      <c r="J32" s="313" t="s">
        <v>88</v>
      </c>
      <c r="K32" s="313"/>
      <c r="L32" s="313"/>
      <c r="M32" s="313"/>
      <c r="N32" s="313"/>
      <c r="O32" s="313"/>
      <c r="P32" s="313"/>
      <c r="Q32" s="314">
        <v>7512946.3200000003</v>
      </c>
      <c r="R32" s="314"/>
      <c r="T32" s="315">
        <v>27113742.219999999</v>
      </c>
      <c r="U32" s="315"/>
      <c r="V32" s="315"/>
      <c r="Y32" s="315">
        <v>26845717.120000001</v>
      </c>
      <c r="Z32" s="315"/>
      <c r="AA32" s="315"/>
      <c r="AB32" s="315"/>
      <c r="AC32" s="315"/>
      <c r="AD32" s="315"/>
      <c r="AF32" s="314">
        <v>7780971.4199999999</v>
      </c>
      <c r="AG32" s="314"/>
      <c r="AH32" s="314"/>
      <c r="AI32" s="314"/>
      <c r="AJ32" s="314"/>
      <c r="AK32" s="314"/>
      <c r="AL32" s="314"/>
    </row>
    <row r="33" spans="1:38" ht="11.1" customHeight="1" x14ac:dyDescent="0.25">
      <c r="A33" s="316" t="s">
        <v>317</v>
      </c>
      <c r="B33" s="316"/>
      <c r="C33" s="316"/>
      <c r="M33" s="316" t="s">
        <v>89</v>
      </c>
      <c r="N33" s="316"/>
      <c r="O33" s="316"/>
      <c r="P33" s="316"/>
      <c r="Q33" s="310">
        <v>5232551.7699999996</v>
      </c>
      <c r="R33" s="310"/>
      <c r="T33" s="317">
        <v>3536938.47</v>
      </c>
      <c r="U33" s="317"/>
      <c r="V33" s="317"/>
      <c r="Y33" s="317">
        <v>5232551.7699999996</v>
      </c>
      <c r="Z33" s="317"/>
      <c r="AA33" s="317"/>
      <c r="AB33" s="317"/>
      <c r="AC33" s="317"/>
      <c r="AD33" s="317"/>
      <c r="AF33" s="310">
        <v>3536938.47</v>
      </c>
      <c r="AG33" s="310"/>
      <c r="AH33" s="310"/>
      <c r="AI33" s="310"/>
      <c r="AJ33" s="310"/>
      <c r="AK33" s="310"/>
      <c r="AL33" s="310"/>
    </row>
    <row r="34" spans="1:38" ht="11.1" customHeight="1" x14ac:dyDescent="0.25">
      <c r="A34" s="316" t="s">
        <v>318</v>
      </c>
      <c r="B34" s="316"/>
      <c r="C34" s="316"/>
      <c r="M34" s="316" t="s">
        <v>90</v>
      </c>
      <c r="N34" s="316"/>
      <c r="O34" s="316"/>
      <c r="P34" s="316"/>
      <c r="Q34" s="310">
        <v>2280394.5499999998</v>
      </c>
      <c r="R34" s="310"/>
      <c r="T34" s="317">
        <v>23576803.75</v>
      </c>
      <c r="U34" s="317"/>
      <c r="V34" s="317"/>
      <c r="Y34" s="317">
        <v>21613165.350000001</v>
      </c>
      <c r="Z34" s="317"/>
      <c r="AA34" s="317"/>
      <c r="AB34" s="317"/>
      <c r="AC34" s="317"/>
      <c r="AD34" s="317"/>
      <c r="AF34" s="310">
        <v>4244032.95</v>
      </c>
      <c r="AG34" s="310"/>
      <c r="AH34" s="310"/>
      <c r="AI34" s="310"/>
      <c r="AJ34" s="310"/>
      <c r="AK34" s="310"/>
      <c r="AL34" s="310"/>
    </row>
    <row r="35" spans="1:38" ht="11.1" customHeight="1" x14ac:dyDescent="0.25">
      <c r="A35" s="313" t="s">
        <v>319</v>
      </c>
      <c r="B35" s="313"/>
      <c r="C35" s="313"/>
      <c r="J35" s="313" t="s">
        <v>320</v>
      </c>
      <c r="K35" s="313"/>
      <c r="L35" s="313"/>
      <c r="M35" s="313"/>
      <c r="N35" s="313"/>
      <c r="O35" s="313"/>
      <c r="P35" s="313"/>
      <c r="Q35" s="314">
        <v>0</v>
      </c>
      <c r="R35" s="314"/>
      <c r="T35" s="315">
        <v>13100269.189999999</v>
      </c>
      <c r="U35" s="315"/>
      <c r="V35" s="315"/>
      <c r="Y35" s="315">
        <v>13100269.189999999</v>
      </c>
      <c r="Z35" s="315"/>
      <c r="AA35" s="315"/>
      <c r="AB35" s="315"/>
      <c r="AC35" s="315"/>
      <c r="AD35" s="315"/>
      <c r="AF35" s="314">
        <v>0</v>
      </c>
      <c r="AG35" s="314"/>
      <c r="AH35" s="314"/>
      <c r="AI35" s="314"/>
      <c r="AJ35" s="314"/>
      <c r="AK35" s="314"/>
      <c r="AL35" s="314"/>
    </row>
    <row r="36" spans="1:38" ht="11.1" customHeight="1" x14ac:dyDescent="0.25">
      <c r="A36" s="316" t="s">
        <v>321</v>
      </c>
      <c r="B36" s="316"/>
      <c r="C36" s="316"/>
      <c r="M36" s="316" t="s">
        <v>237</v>
      </c>
      <c r="N36" s="316"/>
      <c r="O36" s="316"/>
      <c r="P36" s="316"/>
      <c r="Q36" s="310">
        <v>0</v>
      </c>
      <c r="R36" s="310"/>
      <c r="T36" s="317">
        <v>8652681.0199999996</v>
      </c>
      <c r="U36" s="317"/>
      <c r="V36" s="317"/>
      <c r="Y36" s="317">
        <v>8652681.0199999996</v>
      </c>
      <c r="Z36" s="317"/>
      <c r="AA36" s="317"/>
      <c r="AB36" s="317"/>
      <c r="AC36" s="317"/>
      <c r="AD36" s="317"/>
      <c r="AF36" s="310">
        <v>0</v>
      </c>
      <c r="AG36" s="310"/>
      <c r="AH36" s="310"/>
      <c r="AI36" s="310"/>
      <c r="AJ36" s="310"/>
      <c r="AK36" s="310"/>
      <c r="AL36" s="310"/>
    </row>
    <row r="37" spans="1:38" ht="11.1" customHeight="1" x14ac:dyDescent="0.25">
      <c r="A37" s="316" t="s">
        <v>322</v>
      </c>
      <c r="B37" s="316"/>
      <c r="C37" s="316"/>
      <c r="M37" s="316" t="s">
        <v>238</v>
      </c>
      <c r="N37" s="316"/>
      <c r="O37" s="316"/>
      <c r="P37" s="316"/>
      <c r="Q37" s="310">
        <v>0</v>
      </c>
      <c r="R37" s="310"/>
      <c r="T37" s="317">
        <v>4447588.17</v>
      </c>
      <c r="U37" s="317"/>
      <c r="V37" s="317"/>
      <c r="Y37" s="317">
        <v>4447588.17</v>
      </c>
      <c r="Z37" s="317"/>
      <c r="AA37" s="317"/>
      <c r="AB37" s="317"/>
      <c r="AC37" s="317"/>
      <c r="AD37" s="317"/>
      <c r="AF37" s="310">
        <v>0</v>
      </c>
      <c r="AG37" s="310"/>
      <c r="AH37" s="310"/>
      <c r="AI37" s="310"/>
      <c r="AJ37" s="310"/>
      <c r="AK37" s="310"/>
      <c r="AL37" s="310"/>
    </row>
    <row r="38" spans="1:38" ht="11.1" customHeight="1" x14ac:dyDescent="0.25">
      <c r="A38" s="313" t="s">
        <v>323</v>
      </c>
      <c r="B38" s="313"/>
      <c r="C38" s="313"/>
      <c r="H38" s="313" t="s">
        <v>324</v>
      </c>
      <c r="I38" s="313"/>
      <c r="J38" s="313"/>
      <c r="K38" s="313"/>
      <c r="L38" s="313"/>
      <c r="M38" s="313"/>
      <c r="N38" s="313"/>
      <c r="O38" s="313"/>
      <c r="P38" s="313"/>
      <c r="Q38" s="314">
        <v>573718612.25</v>
      </c>
      <c r="R38" s="314"/>
      <c r="T38" s="315">
        <v>49079526.759999998</v>
      </c>
      <c r="U38" s="315"/>
      <c r="V38" s="315"/>
      <c r="Y38" s="315">
        <v>51726991.539999999</v>
      </c>
      <c r="Z38" s="315"/>
      <c r="AA38" s="315"/>
      <c r="AB38" s="315"/>
      <c r="AC38" s="315"/>
      <c r="AD38" s="315"/>
      <c r="AF38" s="314">
        <v>571071147.47000003</v>
      </c>
      <c r="AG38" s="314"/>
      <c r="AH38" s="314"/>
      <c r="AI38" s="314"/>
      <c r="AJ38" s="314"/>
      <c r="AK38" s="314"/>
      <c r="AL38" s="314"/>
    </row>
    <row r="39" spans="1:38" ht="11.1" customHeight="1" x14ac:dyDescent="0.25">
      <c r="A39" s="313" t="s">
        <v>325</v>
      </c>
      <c r="B39" s="313"/>
      <c r="C39" s="313"/>
      <c r="H39" s="313" t="s">
        <v>326</v>
      </c>
      <c r="I39" s="313"/>
      <c r="J39" s="313"/>
      <c r="K39" s="313"/>
      <c r="L39" s="313"/>
      <c r="M39" s="313"/>
      <c r="N39" s="313"/>
      <c r="O39" s="313"/>
      <c r="P39" s="313"/>
      <c r="Q39" s="314">
        <v>0</v>
      </c>
      <c r="R39" s="314"/>
      <c r="T39" s="315">
        <v>47.22</v>
      </c>
      <c r="U39" s="315"/>
      <c r="V39" s="315"/>
      <c r="Y39" s="315">
        <v>47.22</v>
      </c>
      <c r="Z39" s="315"/>
      <c r="AA39" s="315"/>
      <c r="AB39" s="315"/>
      <c r="AC39" s="315"/>
      <c r="AD39" s="315"/>
      <c r="AF39" s="314">
        <v>0</v>
      </c>
      <c r="AG39" s="314"/>
      <c r="AH39" s="314"/>
      <c r="AI39" s="314"/>
      <c r="AJ39" s="314"/>
      <c r="AK39" s="314"/>
      <c r="AL39" s="314"/>
    </row>
    <row r="40" spans="1:38" ht="11.1" customHeight="1" x14ac:dyDescent="0.25">
      <c r="A40" s="313" t="s">
        <v>327</v>
      </c>
      <c r="B40" s="313"/>
      <c r="C40" s="313"/>
      <c r="I40" s="313" t="s">
        <v>312</v>
      </c>
      <c r="J40" s="313"/>
      <c r="K40" s="313"/>
      <c r="L40" s="313"/>
      <c r="M40" s="313"/>
      <c r="N40" s="313"/>
      <c r="O40" s="313"/>
      <c r="P40" s="313"/>
      <c r="Q40" s="314">
        <v>0</v>
      </c>
      <c r="R40" s="314"/>
      <c r="T40" s="315">
        <v>47.22</v>
      </c>
      <c r="U40" s="315"/>
      <c r="V40" s="315"/>
      <c r="Y40" s="315">
        <v>47.22</v>
      </c>
      <c r="Z40" s="315"/>
      <c r="AA40" s="315"/>
      <c r="AB40" s="315"/>
      <c r="AC40" s="315"/>
      <c r="AD40" s="315"/>
      <c r="AF40" s="314">
        <v>0</v>
      </c>
      <c r="AG40" s="314"/>
      <c r="AH40" s="314"/>
      <c r="AI40" s="314"/>
      <c r="AJ40" s="314"/>
      <c r="AK40" s="314"/>
      <c r="AL40" s="314"/>
    </row>
    <row r="41" spans="1:38" ht="11.1" customHeight="1" x14ac:dyDescent="0.25">
      <c r="A41" s="313" t="s">
        <v>328</v>
      </c>
      <c r="B41" s="313"/>
      <c r="C41" s="313"/>
      <c r="J41" s="313" t="s">
        <v>329</v>
      </c>
      <c r="K41" s="313"/>
      <c r="L41" s="313"/>
      <c r="M41" s="313"/>
      <c r="N41" s="313"/>
      <c r="O41" s="313"/>
      <c r="P41" s="313"/>
      <c r="Q41" s="314">
        <v>0</v>
      </c>
      <c r="R41" s="314"/>
      <c r="T41" s="315">
        <v>47.22</v>
      </c>
      <c r="U41" s="315"/>
      <c r="V41" s="315"/>
      <c r="Y41" s="315">
        <v>47.22</v>
      </c>
      <c r="Z41" s="315"/>
      <c r="AA41" s="315"/>
      <c r="AB41" s="315"/>
      <c r="AC41" s="315"/>
      <c r="AD41" s="315"/>
      <c r="AF41" s="314">
        <v>0</v>
      </c>
      <c r="AG41" s="314"/>
      <c r="AH41" s="314"/>
      <c r="AI41" s="314"/>
      <c r="AJ41" s="314"/>
      <c r="AK41" s="314"/>
      <c r="AL41" s="314"/>
    </row>
    <row r="42" spans="1:38" ht="11.1" customHeight="1" x14ac:dyDescent="0.25">
      <c r="A42" s="313" t="s">
        <v>330</v>
      </c>
      <c r="B42" s="313"/>
      <c r="C42" s="313"/>
      <c r="K42" s="313" t="s">
        <v>331</v>
      </c>
      <c r="L42" s="313"/>
      <c r="M42" s="313"/>
      <c r="N42" s="313"/>
      <c r="O42" s="313"/>
      <c r="P42" s="313"/>
      <c r="Q42" s="314">
        <v>0</v>
      </c>
      <c r="R42" s="314"/>
      <c r="T42" s="315">
        <v>47.22</v>
      </c>
      <c r="U42" s="315"/>
      <c r="V42" s="315"/>
      <c r="Y42" s="315">
        <v>47.22</v>
      </c>
      <c r="Z42" s="315"/>
      <c r="AA42" s="315"/>
      <c r="AB42" s="315"/>
      <c r="AC42" s="315"/>
      <c r="AD42" s="315"/>
      <c r="AF42" s="314">
        <v>0</v>
      </c>
      <c r="AG42" s="314"/>
      <c r="AH42" s="314"/>
      <c r="AI42" s="314"/>
      <c r="AJ42" s="314"/>
      <c r="AK42" s="314"/>
      <c r="AL42" s="314"/>
    </row>
    <row r="43" spans="1:38" ht="11.1" customHeight="1" x14ac:dyDescent="0.25">
      <c r="A43" s="316" t="s">
        <v>332</v>
      </c>
      <c r="B43" s="316"/>
      <c r="C43" s="316"/>
      <c r="M43" s="316" t="s">
        <v>333</v>
      </c>
      <c r="N43" s="316"/>
      <c r="O43" s="316"/>
      <c r="P43" s="316"/>
      <c r="Q43" s="310">
        <v>0</v>
      </c>
      <c r="R43" s="310"/>
      <c r="T43" s="317">
        <v>47.22</v>
      </c>
      <c r="U43" s="317"/>
      <c r="V43" s="317"/>
      <c r="Y43" s="317">
        <v>47.22</v>
      </c>
      <c r="Z43" s="317"/>
      <c r="AA43" s="317"/>
      <c r="AB43" s="317"/>
      <c r="AC43" s="317"/>
      <c r="AD43" s="317"/>
      <c r="AF43" s="310">
        <v>0</v>
      </c>
      <c r="AG43" s="310"/>
      <c r="AH43" s="310"/>
      <c r="AI43" s="310"/>
      <c r="AJ43" s="310"/>
      <c r="AK43" s="310"/>
      <c r="AL43" s="310"/>
    </row>
    <row r="44" spans="1:38" ht="11.1" customHeight="1" x14ac:dyDescent="0.25">
      <c r="A44" s="313" t="s">
        <v>334</v>
      </c>
      <c r="B44" s="313"/>
      <c r="C44" s="313"/>
      <c r="H44" s="313" t="s">
        <v>335</v>
      </c>
      <c r="I44" s="313"/>
      <c r="J44" s="313"/>
      <c r="K44" s="313"/>
      <c r="L44" s="313"/>
      <c r="M44" s="313"/>
      <c r="N44" s="313"/>
      <c r="O44" s="313"/>
      <c r="P44" s="313"/>
      <c r="Q44" s="314">
        <v>567115623.14999998</v>
      </c>
      <c r="R44" s="314"/>
      <c r="T44" s="315">
        <v>48655783.340000004</v>
      </c>
      <c r="U44" s="315"/>
      <c r="V44" s="315"/>
      <c r="Y44" s="315">
        <v>51271609.850000001</v>
      </c>
      <c r="Z44" s="315"/>
      <c r="AA44" s="315"/>
      <c r="AB44" s="315"/>
      <c r="AC44" s="315"/>
      <c r="AD44" s="315"/>
      <c r="AF44" s="314">
        <v>564499796.63999999</v>
      </c>
      <c r="AG44" s="314"/>
      <c r="AH44" s="314"/>
      <c r="AI44" s="314"/>
      <c r="AJ44" s="314"/>
      <c r="AK44" s="314"/>
      <c r="AL44" s="314"/>
    </row>
    <row r="45" spans="1:38" ht="11.1" customHeight="1" x14ac:dyDescent="0.25">
      <c r="A45" s="313" t="s">
        <v>336</v>
      </c>
      <c r="B45" s="313"/>
      <c r="C45" s="313"/>
      <c r="I45" s="313" t="s">
        <v>100</v>
      </c>
      <c r="J45" s="313"/>
      <c r="K45" s="313"/>
      <c r="L45" s="313"/>
      <c r="M45" s="313"/>
      <c r="N45" s="313"/>
      <c r="O45" s="313"/>
      <c r="P45" s="313"/>
      <c r="Q45" s="314">
        <v>567115623.14999998</v>
      </c>
      <c r="R45" s="314"/>
      <c r="T45" s="315">
        <v>48655783.340000004</v>
      </c>
      <c r="U45" s="315"/>
      <c r="V45" s="315"/>
      <c r="Y45" s="315">
        <v>51271609.850000001</v>
      </c>
      <c r="Z45" s="315"/>
      <c r="AA45" s="315"/>
      <c r="AB45" s="315"/>
      <c r="AC45" s="315"/>
      <c r="AD45" s="315"/>
      <c r="AF45" s="314">
        <v>564499796.63999999</v>
      </c>
      <c r="AG45" s="314"/>
      <c r="AH45" s="314"/>
      <c r="AI45" s="314"/>
      <c r="AJ45" s="314"/>
      <c r="AK45" s="314"/>
      <c r="AL45" s="314"/>
    </row>
    <row r="46" spans="1:38" ht="11.1" customHeight="1" x14ac:dyDescent="0.25">
      <c r="A46" s="313" t="s">
        <v>337</v>
      </c>
      <c r="B46" s="313"/>
      <c r="C46" s="313"/>
      <c r="J46" s="313" t="s">
        <v>101</v>
      </c>
      <c r="K46" s="313"/>
      <c r="L46" s="313"/>
      <c r="M46" s="313"/>
      <c r="N46" s="313"/>
      <c r="O46" s="313"/>
      <c r="P46" s="313"/>
      <c r="Q46" s="314">
        <v>567096486.71000004</v>
      </c>
      <c r="R46" s="314"/>
      <c r="T46" s="315">
        <v>48655783.340000004</v>
      </c>
      <c r="U46" s="315"/>
      <c r="V46" s="315"/>
      <c r="Y46" s="315">
        <v>51271609.850000001</v>
      </c>
      <c r="Z46" s="315"/>
      <c r="AA46" s="315"/>
      <c r="AB46" s="315"/>
      <c r="AC46" s="315"/>
      <c r="AD46" s="315"/>
      <c r="AF46" s="314">
        <v>564480660.20000005</v>
      </c>
      <c r="AG46" s="314"/>
      <c r="AH46" s="314"/>
      <c r="AI46" s="314"/>
      <c r="AJ46" s="314"/>
      <c r="AK46" s="314"/>
      <c r="AL46" s="314"/>
    </row>
    <row r="47" spans="1:38" ht="11.1" customHeight="1" x14ac:dyDescent="0.25">
      <c r="A47" s="313" t="s">
        <v>338</v>
      </c>
      <c r="B47" s="313"/>
      <c r="C47" s="313"/>
      <c r="K47" s="313" t="s">
        <v>102</v>
      </c>
      <c r="L47" s="313"/>
      <c r="M47" s="313"/>
      <c r="N47" s="313"/>
      <c r="O47" s="313"/>
      <c r="P47" s="313"/>
      <c r="Q47" s="314">
        <v>567096486.71000004</v>
      </c>
      <c r="R47" s="314"/>
      <c r="T47" s="315">
        <v>48655783.340000004</v>
      </c>
      <c r="U47" s="315"/>
      <c r="V47" s="315"/>
      <c r="Y47" s="315">
        <v>51271609.850000001</v>
      </c>
      <c r="Z47" s="315"/>
      <c r="AA47" s="315"/>
      <c r="AB47" s="315"/>
      <c r="AC47" s="315"/>
      <c r="AD47" s="315"/>
      <c r="AF47" s="314">
        <v>564480660.20000005</v>
      </c>
      <c r="AG47" s="314"/>
      <c r="AH47" s="314"/>
      <c r="AI47" s="314"/>
      <c r="AJ47" s="314"/>
      <c r="AK47" s="314"/>
      <c r="AL47" s="314"/>
    </row>
    <row r="48" spans="1:38" ht="11.1" customHeight="1" x14ac:dyDescent="0.25">
      <c r="A48" s="316" t="s">
        <v>339</v>
      </c>
      <c r="B48" s="316"/>
      <c r="C48" s="316"/>
      <c r="M48" s="316" t="s">
        <v>99</v>
      </c>
      <c r="N48" s="316"/>
      <c r="O48" s="316"/>
      <c r="P48" s="316"/>
      <c r="Q48" s="310">
        <v>281308743.58999997</v>
      </c>
      <c r="R48" s="310"/>
      <c r="T48" s="317">
        <v>22047924.789999999</v>
      </c>
      <c r="U48" s="317"/>
      <c r="V48" s="317"/>
      <c r="Y48" s="317">
        <v>15526764.32</v>
      </c>
      <c r="Z48" s="317"/>
      <c r="AA48" s="317"/>
      <c r="AB48" s="317"/>
      <c r="AC48" s="317"/>
      <c r="AD48" s="317"/>
      <c r="AF48" s="310">
        <v>287829904.06</v>
      </c>
      <c r="AG48" s="310"/>
      <c r="AH48" s="310"/>
      <c r="AI48" s="310"/>
      <c r="AJ48" s="310"/>
      <c r="AK48" s="310"/>
      <c r="AL48" s="310"/>
    </row>
    <row r="49" spans="1:38" ht="11.1" customHeight="1" x14ac:dyDescent="0.25">
      <c r="A49" s="316" t="s">
        <v>340</v>
      </c>
      <c r="B49" s="316"/>
      <c r="C49" s="316"/>
      <c r="M49" s="316" t="s">
        <v>103</v>
      </c>
      <c r="N49" s="316"/>
      <c r="O49" s="316"/>
      <c r="P49" s="316"/>
      <c r="Q49" s="310">
        <v>285787743.12</v>
      </c>
      <c r="R49" s="310"/>
      <c r="T49" s="317">
        <v>26607858.550000001</v>
      </c>
      <c r="U49" s="317"/>
      <c r="V49" s="317"/>
      <c r="Y49" s="317">
        <v>35744845.530000001</v>
      </c>
      <c r="Z49" s="317"/>
      <c r="AA49" s="317"/>
      <c r="AB49" s="317"/>
      <c r="AC49" s="317"/>
      <c r="AD49" s="317"/>
      <c r="AF49" s="310">
        <v>276650756.13999999</v>
      </c>
      <c r="AG49" s="310"/>
      <c r="AH49" s="310"/>
      <c r="AI49" s="310"/>
      <c r="AJ49" s="310"/>
      <c r="AK49" s="310"/>
      <c r="AL49" s="310"/>
    </row>
    <row r="50" spans="1:38" ht="11.1" customHeight="1" x14ac:dyDescent="0.25">
      <c r="A50" s="313" t="s">
        <v>341</v>
      </c>
      <c r="B50" s="313"/>
      <c r="C50" s="313"/>
      <c r="J50" s="313" t="s">
        <v>342</v>
      </c>
      <c r="K50" s="313"/>
      <c r="L50" s="313"/>
      <c r="M50" s="313"/>
      <c r="N50" s="313"/>
      <c r="O50" s="313"/>
      <c r="P50" s="313"/>
      <c r="Q50" s="314">
        <v>19136.439999999999</v>
      </c>
      <c r="R50" s="314"/>
      <c r="T50" s="315">
        <v>0</v>
      </c>
      <c r="U50" s="315"/>
      <c r="V50" s="315"/>
      <c r="Y50" s="315">
        <v>0</v>
      </c>
      <c r="Z50" s="315"/>
      <c r="AA50" s="315"/>
      <c r="AB50" s="315"/>
      <c r="AC50" s="315"/>
      <c r="AD50" s="315"/>
      <c r="AF50" s="314">
        <v>19136.439999999999</v>
      </c>
      <c r="AG50" s="314"/>
      <c r="AH50" s="314"/>
      <c r="AI50" s="314"/>
      <c r="AJ50" s="314"/>
      <c r="AK50" s="314"/>
      <c r="AL50" s="314"/>
    </row>
    <row r="51" spans="1:38" ht="11.1" customHeight="1" x14ac:dyDescent="0.25">
      <c r="A51" s="313" t="s">
        <v>343</v>
      </c>
      <c r="B51" s="313"/>
      <c r="C51" s="313"/>
      <c r="K51" s="313" t="s">
        <v>104</v>
      </c>
      <c r="L51" s="313"/>
      <c r="M51" s="313"/>
      <c r="N51" s="313"/>
      <c r="O51" s="313"/>
      <c r="P51" s="313"/>
      <c r="Q51" s="314">
        <v>19136.439999999999</v>
      </c>
      <c r="R51" s="314"/>
      <c r="T51" s="315">
        <v>0</v>
      </c>
      <c r="U51" s="315"/>
      <c r="V51" s="315"/>
      <c r="Y51" s="315">
        <v>0</v>
      </c>
      <c r="Z51" s="315"/>
      <c r="AA51" s="315"/>
      <c r="AB51" s="315"/>
      <c r="AC51" s="315"/>
      <c r="AD51" s="315"/>
      <c r="AF51" s="314">
        <v>19136.439999999999</v>
      </c>
      <c r="AG51" s="314"/>
      <c r="AH51" s="314"/>
      <c r="AI51" s="314"/>
      <c r="AJ51" s="314"/>
      <c r="AK51" s="314"/>
      <c r="AL51" s="314"/>
    </row>
    <row r="52" spans="1:38" ht="11.1" customHeight="1" x14ac:dyDescent="0.25">
      <c r="A52" s="316" t="s">
        <v>344</v>
      </c>
      <c r="B52" s="316"/>
      <c r="C52" s="316"/>
      <c r="M52" s="316" t="s">
        <v>105</v>
      </c>
      <c r="N52" s="316"/>
      <c r="O52" s="316"/>
      <c r="P52" s="316"/>
      <c r="Q52" s="310">
        <v>19136.439999999999</v>
      </c>
      <c r="R52" s="310"/>
      <c r="T52" s="317">
        <v>0</v>
      </c>
      <c r="U52" s="317"/>
      <c r="V52" s="317"/>
      <c r="Y52" s="317">
        <v>0</v>
      </c>
      <c r="Z52" s="317"/>
      <c r="AA52" s="317"/>
      <c r="AB52" s="317"/>
      <c r="AC52" s="317"/>
      <c r="AD52" s="317"/>
      <c r="AF52" s="310">
        <v>19136.439999999999</v>
      </c>
      <c r="AG52" s="310"/>
      <c r="AH52" s="310"/>
      <c r="AI52" s="310"/>
      <c r="AJ52" s="310"/>
      <c r="AK52" s="310"/>
      <c r="AL52" s="310"/>
    </row>
    <row r="53" spans="1:38" ht="11.1" customHeight="1" x14ac:dyDescent="0.25">
      <c r="A53" s="313" t="s">
        <v>345</v>
      </c>
      <c r="B53" s="313"/>
      <c r="C53" s="313"/>
      <c r="H53" s="313" t="s">
        <v>346</v>
      </c>
      <c r="I53" s="313"/>
      <c r="J53" s="313"/>
      <c r="K53" s="313"/>
      <c r="L53" s="313"/>
      <c r="M53" s="313"/>
      <c r="N53" s="313"/>
      <c r="O53" s="313"/>
      <c r="P53" s="313"/>
      <c r="Q53" s="314">
        <v>6602989.0999999996</v>
      </c>
      <c r="R53" s="314"/>
      <c r="T53" s="315">
        <v>420976.2</v>
      </c>
      <c r="U53" s="315"/>
      <c r="V53" s="315"/>
      <c r="Y53" s="315">
        <v>455334.47</v>
      </c>
      <c r="Z53" s="315"/>
      <c r="AA53" s="315"/>
      <c r="AB53" s="315"/>
      <c r="AC53" s="315"/>
      <c r="AD53" s="315"/>
      <c r="AF53" s="314">
        <v>6568630.8300000001</v>
      </c>
      <c r="AG53" s="314"/>
      <c r="AH53" s="314"/>
      <c r="AI53" s="314"/>
      <c r="AJ53" s="314"/>
      <c r="AK53" s="314"/>
      <c r="AL53" s="314"/>
    </row>
    <row r="54" spans="1:38" ht="11.1" customHeight="1" x14ac:dyDescent="0.25">
      <c r="A54" s="313" t="s">
        <v>347</v>
      </c>
      <c r="B54" s="313"/>
      <c r="C54" s="313"/>
      <c r="I54" s="313" t="s">
        <v>106</v>
      </c>
      <c r="J54" s="313"/>
      <c r="K54" s="313"/>
      <c r="L54" s="313"/>
      <c r="M54" s="313"/>
      <c r="N54" s="313"/>
      <c r="O54" s="313"/>
      <c r="P54" s="313"/>
      <c r="Q54" s="314">
        <v>6240296.1200000001</v>
      </c>
      <c r="R54" s="314"/>
      <c r="T54" s="315">
        <v>0</v>
      </c>
      <c r="U54" s="315"/>
      <c r="V54" s="315"/>
      <c r="Y54" s="315">
        <v>212728.3</v>
      </c>
      <c r="Z54" s="315"/>
      <c r="AA54" s="315"/>
      <c r="AB54" s="315"/>
      <c r="AC54" s="315"/>
      <c r="AD54" s="315"/>
      <c r="AF54" s="314">
        <v>6027567.8200000003</v>
      </c>
      <c r="AG54" s="314"/>
      <c r="AH54" s="314"/>
      <c r="AI54" s="314"/>
      <c r="AJ54" s="314"/>
      <c r="AK54" s="314"/>
      <c r="AL54" s="314"/>
    </row>
    <row r="55" spans="1:38" ht="11.1" customHeight="1" x14ac:dyDescent="0.25">
      <c r="A55" s="313" t="s">
        <v>348</v>
      </c>
      <c r="B55" s="313"/>
      <c r="C55" s="313"/>
      <c r="J55" s="313" t="s">
        <v>349</v>
      </c>
      <c r="K55" s="313"/>
      <c r="L55" s="313"/>
      <c r="M55" s="313"/>
      <c r="N55" s="313"/>
      <c r="O55" s="313"/>
      <c r="P55" s="313"/>
      <c r="Q55" s="314">
        <v>6911352.1299999999</v>
      </c>
      <c r="R55" s="314"/>
      <c r="T55" s="315">
        <v>0</v>
      </c>
      <c r="U55" s="315"/>
      <c r="V55" s="315"/>
      <c r="Y55" s="315">
        <v>0</v>
      </c>
      <c r="Z55" s="315"/>
      <c r="AA55" s="315"/>
      <c r="AB55" s="315"/>
      <c r="AC55" s="315"/>
      <c r="AD55" s="315"/>
      <c r="AF55" s="314">
        <v>6911352.1299999999</v>
      </c>
      <c r="AG55" s="314"/>
      <c r="AH55" s="314"/>
      <c r="AI55" s="314"/>
      <c r="AJ55" s="314"/>
      <c r="AK55" s="314"/>
      <c r="AL55" s="314"/>
    </row>
    <row r="56" spans="1:38" ht="11.1" customHeight="1" x14ac:dyDescent="0.25">
      <c r="A56" s="313" t="s">
        <v>350</v>
      </c>
      <c r="B56" s="313"/>
      <c r="C56" s="313"/>
      <c r="K56" s="313" t="s">
        <v>107</v>
      </c>
      <c r="L56" s="313"/>
      <c r="M56" s="313"/>
      <c r="N56" s="313"/>
      <c r="O56" s="313"/>
      <c r="P56" s="313"/>
      <c r="Q56" s="314">
        <v>746191.28</v>
      </c>
      <c r="R56" s="314"/>
      <c r="T56" s="315">
        <v>0</v>
      </c>
      <c r="U56" s="315"/>
      <c r="V56" s="315"/>
      <c r="Y56" s="315">
        <v>0</v>
      </c>
      <c r="Z56" s="315"/>
      <c r="AA56" s="315"/>
      <c r="AB56" s="315"/>
      <c r="AC56" s="315"/>
      <c r="AD56" s="315"/>
      <c r="AF56" s="314">
        <v>746191.28</v>
      </c>
      <c r="AG56" s="314"/>
      <c r="AH56" s="314"/>
      <c r="AI56" s="314"/>
      <c r="AJ56" s="314"/>
      <c r="AK56" s="314"/>
      <c r="AL56" s="314"/>
    </row>
    <row r="57" spans="1:38" ht="11.1" customHeight="1" x14ac:dyDescent="0.25">
      <c r="A57" s="316" t="s">
        <v>351</v>
      </c>
      <c r="B57" s="316"/>
      <c r="C57" s="316"/>
      <c r="M57" s="316" t="s">
        <v>108</v>
      </c>
      <c r="N57" s="316"/>
      <c r="O57" s="316"/>
      <c r="P57" s="316"/>
      <c r="Q57" s="310">
        <v>746191.28</v>
      </c>
      <c r="R57" s="310"/>
      <c r="T57" s="317">
        <v>0</v>
      </c>
      <c r="U57" s="317"/>
      <c r="V57" s="317"/>
      <c r="Y57" s="317">
        <v>0</v>
      </c>
      <c r="Z57" s="317"/>
      <c r="AA57" s="317"/>
      <c r="AB57" s="317"/>
      <c r="AC57" s="317"/>
      <c r="AD57" s="317"/>
      <c r="AF57" s="310">
        <v>746191.28</v>
      </c>
      <c r="AG57" s="310"/>
      <c r="AH57" s="310"/>
      <c r="AI57" s="310"/>
      <c r="AJ57" s="310"/>
      <c r="AK57" s="310"/>
      <c r="AL57" s="310"/>
    </row>
    <row r="58" spans="1:38" ht="11.1" customHeight="1" x14ac:dyDescent="0.25">
      <c r="A58" s="313" t="s">
        <v>352</v>
      </c>
      <c r="B58" s="313"/>
      <c r="C58" s="313"/>
      <c r="K58" s="313" t="s">
        <v>353</v>
      </c>
      <c r="L58" s="313"/>
      <c r="M58" s="313"/>
      <c r="N58" s="313"/>
      <c r="O58" s="313"/>
      <c r="P58" s="313"/>
      <c r="Q58" s="314">
        <v>6165160.8499999996</v>
      </c>
      <c r="R58" s="314"/>
      <c r="T58" s="315">
        <v>0</v>
      </c>
      <c r="U58" s="315"/>
      <c r="V58" s="315"/>
      <c r="Y58" s="315">
        <v>0</v>
      </c>
      <c r="Z58" s="315"/>
      <c r="AA58" s="315"/>
      <c r="AB58" s="315"/>
      <c r="AC58" s="315"/>
      <c r="AD58" s="315"/>
      <c r="AF58" s="314">
        <v>6165160.8499999996</v>
      </c>
      <c r="AG58" s="314"/>
      <c r="AH58" s="314"/>
      <c r="AI58" s="314"/>
      <c r="AJ58" s="314"/>
      <c r="AK58" s="314"/>
      <c r="AL58" s="314"/>
    </row>
    <row r="59" spans="1:38" ht="11.1" customHeight="1" x14ac:dyDescent="0.25">
      <c r="A59" s="316" t="s">
        <v>354</v>
      </c>
      <c r="B59" s="316"/>
      <c r="C59" s="316"/>
      <c r="M59" s="316" t="s">
        <v>110</v>
      </c>
      <c r="N59" s="316"/>
      <c r="O59" s="316"/>
      <c r="P59" s="316"/>
      <c r="Q59" s="310">
        <v>6165160.8499999996</v>
      </c>
      <c r="R59" s="310"/>
      <c r="T59" s="317">
        <v>0</v>
      </c>
      <c r="U59" s="317"/>
      <c r="V59" s="317"/>
      <c r="Y59" s="317">
        <v>0</v>
      </c>
      <c r="Z59" s="317"/>
      <c r="AA59" s="317"/>
      <c r="AB59" s="317"/>
      <c r="AC59" s="317"/>
      <c r="AD59" s="317"/>
      <c r="AF59" s="310">
        <v>6165160.8499999996</v>
      </c>
      <c r="AG59" s="310"/>
      <c r="AH59" s="310"/>
      <c r="AI59" s="310"/>
      <c r="AJ59" s="310"/>
      <c r="AK59" s="310"/>
      <c r="AL59" s="310"/>
    </row>
    <row r="60" spans="1:38" ht="11.1" customHeight="1" x14ac:dyDescent="0.25">
      <c r="A60" s="313" t="s">
        <v>355</v>
      </c>
      <c r="B60" s="313"/>
      <c r="C60" s="313"/>
      <c r="J60" s="313" t="s">
        <v>356</v>
      </c>
      <c r="K60" s="313"/>
      <c r="L60" s="313"/>
      <c r="M60" s="313"/>
      <c r="N60" s="313"/>
      <c r="O60" s="313"/>
      <c r="P60" s="313"/>
      <c r="Q60" s="314">
        <v>-671056.01</v>
      </c>
      <c r="R60" s="314"/>
      <c r="T60" s="315">
        <v>0</v>
      </c>
      <c r="U60" s="315"/>
      <c r="V60" s="315"/>
      <c r="Y60" s="315">
        <v>212728.3</v>
      </c>
      <c r="Z60" s="315"/>
      <c r="AA60" s="315"/>
      <c r="AB60" s="315"/>
      <c r="AC60" s="315"/>
      <c r="AD60" s="315"/>
      <c r="AF60" s="314">
        <v>-883784.31</v>
      </c>
      <c r="AG60" s="314"/>
      <c r="AH60" s="314"/>
      <c r="AI60" s="314"/>
      <c r="AJ60" s="314"/>
      <c r="AK60" s="314"/>
      <c r="AL60" s="314"/>
    </row>
    <row r="61" spans="1:38" ht="11.1" customHeight="1" x14ac:dyDescent="0.25">
      <c r="A61" s="313" t="s">
        <v>357</v>
      </c>
      <c r="B61" s="313"/>
      <c r="C61" s="313"/>
      <c r="K61" s="313" t="s">
        <v>353</v>
      </c>
      <c r="L61" s="313"/>
      <c r="M61" s="313"/>
      <c r="N61" s="313"/>
      <c r="O61" s="313"/>
      <c r="P61" s="313"/>
      <c r="Q61" s="314">
        <v>-671056.01</v>
      </c>
      <c r="R61" s="314"/>
      <c r="T61" s="315">
        <v>0</v>
      </c>
      <c r="U61" s="315"/>
      <c r="V61" s="315"/>
      <c r="Y61" s="315">
        <v>212728.3</v>
      </c>
      <c r="Z61" s="315"/>
      <c r="AA61" s="315"/>
      <c r="AB61" s="315"/>
      <c r="AC61" s="315"/>
      <c r="AD61" s="315"/>
      <c r="AF61" s="314">
        <v>-883784.31</v>
      </c>
      <c r="AG61" s="314"/>
      <c r="AH61" s="314"/>
      <c r="AI61" s="314"/>
      <c r="AJ61" s="314"/>
      <c r="AK61" s="314"/>
      <c r="AL61" s="314"/>
    </row>
    <row r="62" spans="1:38" ht="11.1" customHeight="1" x14ac:dyDescent="0.25">
      <c r="A62" s="316" t="s">
        <v>358</v>
      </c>
      <c r="B62" s="316"/>
      <c r="C62" s="316"/>
      <c r="M62" s="316" t="s">
        <v>110</v>
      </c>
      <c r="N62" s="316"/>
      <c r="O62" s="316"/>
      <c r="P62" s="316"/>
      <c r="Q62" s="310">
        <v>-671056.01</v>
      </c>
      <c r="R62" s="310"/>
      <c r="T62" s="317">
        <v>0</v>
      </c>
      <c r="U62" s="317"/>
      <c r="V62" s="317"/>
      <c r="Y62" s="317">
        <v>212728.3</v>
      </c>
      <c r="Z62" s="317"/>
      <c r="AA62" s="317"/>
      <c r="AB62" s="317"/>
      <c r="AC62" s="317"/>
      <c r="AD62" s="317"/>
      <c r="AF62" s="310">
        <v>-883784.31</v>
      </c>
      <c r="AG62" s="310"/>
      <c r="AH62" s="310"/>
      <c r="AI62" s="310"/>
      <c r="AJ62" s="310"/>
      <c r="AK62" s="310"/>
      <c r="AL62" s="310"/>
    </row>
    <row r="63" spans="1:38" ht="11.1" customHeight="1" x14ac:dyDescent="0.25">
      <c r="A63" s="313" t="s">
        <v>359</v>
      </c>
      <c r="B63" s="313"/>
      <c r="C63" s="313"/>
      <c r="I63" s="313" t="s">
        <v>111</v>
      </c>
      <c r="J63" s="313"/>
      <c r="K63" s="313"/>
      <c r="L63" s="313"/>
      <c r="M63" s="313"/>
      <c r="N63" s="313"/>
      <c r="O63" s="313"/>
      <c r="P63" s="313"/>
      <c r="Q63" s="314">
        <v>362692.98</v>
      </c>
      <c r="R63" s="314"/>
      <c r="T63" s="315">
        <v>420976.2</v>
      </c>
      <c r="U63" s="315"/>
      <c r="V63" s="315"/>
      <c r="Y63" s="315">
        <v>242606.17</v>
      </c>
      <c r="Z63" s="315"/>
      <c r="AA63" s="315"/>
      <c r="AB63" s="315"/>
      <c r="AC63" s="315"/>
      <c r="AD63" s="315"/>
      <c r="AF63" s="314">
        <v>541063.01</v>
      </c>
      <c r="AG63" s="314"/>
      <c r="AH63" s="314"/>
      <c r="AI63" s="314"/>
      <c r="AJ63" s="314"/>
      <c r="AK63" s="314"/>
      <c r="AL63" s="314"/>
    </row>
    <row r="64" spans="1:38" ht="11.1" customHeight="1" x14ac:dyDescent="0.25">
      <c r="A64" s="313" t="s">
        <v>360</v>
      </c>
      <c r="B64" s="313"/>
      <c r="C64" s="313"/>
      <c r="J64" s="313" t="s">
        <v>361</v>
      </c>
      <c r="K64" s="313"/>
      <c r="L64" s="313"/>
      <c r="M64" s="313"/>
      <c r="N64" s="313"/>
      <c r="O64" s="313"/>
      <c r="P64" s="313"/>
      <c r="Q64" s="314">
        <v>484769.26</v>
      </c>
      <c r="R64" s="314"/>
      <c r="T64" s="315">
        <v>203768.1</v>
      </c>
      <c r="U64" s="315"/>
      <c r="V64" s="315"/>
      <c r="Y64" s="315">
        <v>0</v>
      </c>
      <c r="Z64" s="315"/>
      <c r="AA64" s="315"/>
      <c r="AB64" s="315"/>
      <c r="AC64" s="315"/>
      <c r="AD64" s="315"/>
      <c r="AF64" s="314">
        <v>688537.36</v>
      </c>
      <c r="AG64" s="314"/>
      <c r="AH64" s="314"/>
      <c r="AI64" s="314"/>
      <c r="AJ64" s="314"/>
      <c r="AK64" s="314"/>
      <c r="AL64" s="314"/>
    </row>
    <row r="65" spans="1:38" ht="11.1" customHeight="1" x14ac:dyDescent="0.25">
      <c r="A65" s="313" t="s">
        <v>362</v>
      </c>
      <c r="B65" s="313"/>
      <c r="C65" s="313"/>
      <c r="K65" s="313" t="s">
        <v>363</v>
      </c>
      <c r="L65" s="313"/>
      <c r="M65" s="313"/>
      <c r="N65" s="313"/>
      <c r="O65" s="313"/>
      <c r="P65" s="313"/>
      <c r="Q65" s="314">
        <v>462010.59</v>
      </c>
      <c r="R65" s="314"/>
      <c r="T65" s="315">
        <v>193048.1</v>
      </c>
      <c r="U65" s="315"/>
      <c r="V65" s="315"/>
      <c r="Y65" s="315">
        <v>0</v>
      </c>
      <c r="Z65" s="315"/>
      <c r="AA65" s="315"/>
      <c r="AB65" s="315"/>
      <c r="AC65" s="315"/>
      <c r="AD65" s="315"/>
      <c r="AF65" s="314">
        <v>655058.68999999994</v>
      </c>
      <c r="AG65" s="314"/>
      <c r="AH65" s="314"/>
      <c r="AI65" s="314"/>
      <c r="AJ65" s="314"/>
      <c r="AK65" s="314"/>
      <c r="AL65" s="314"/>
    </row>
    <row r="66" spans="1:38" ht="11.1" customHeight="1" x14ac:dyDescent="0.25">
      <c r="A66" s="316" t="s">
        <v>364</v>
      </c>
      <c r="B66" s="316"/>
      <c r="C66" s="316"/>
      <c r="M66" s="316" t="s">
        <v>113</v>
      </c>
      <c r="N66" s="316"/>
      <c r="O66" s="316"/>
      <c r="P66" s="316"/>
      <c r="Q66" s="310">
        <v>462010.59</v>
      </c>
      <c r="R66" s="310"/>
      <c r="T66" s="317">
        <v>193048.1</v>
      </c>
      <c r="U66" s="317"/>
      <c r="V66" s="317"/>
      <c r="Y66" s="317">
        <v>0</v>
      </c>
      <c r="Z66" s="317"/>
      <c r="AA66" s="317"/>
      <c r="AB66" s="317"/>
      <c r="AC66" s="317"/>
      <c r="AD66" s="317"/>
      <c r="AF66" s="310">
        <v>655058.68999999994</v>
      </c>
      <c r="AG66" s="310"/>
      <c r="AH66" s="310"/>
      <c r="AI66" s="310"/>
      <c r="AJ66" s="310"/>
      <c r="AK66" s="310"/>
      <c r="AL66" s="310"/>
    </row>
    <row r="67" spans="1:38" ht="11.1" customHeight="1" x14ac:dyDescent="0.25">
      <c r="A67" s="313" t="s">
        <v>365</v>
      </c>
      <c r="B67" s="313"/>
      <c r="C67" s="313"/>
      <c r="K67" s="313" t="s">
        <v>366</v>
      </c>
      <c r="L67" s="313"/>
      <c r="M67" s="313"/>
      <c r="N67" s="313"/>
      <c r="O67" s="313"/>
      <c r="P67" s="313"/>
      <c r="Q67" s="314">
        <v>2617.67</v>
      </c>
      <c r="R67" s="314"/>
      <c r="T67" s="315">
        <v>10720</v>
      </c>
      <c r="U67" s="315"/>
      <c r="V67" s="315"/>
      <c r="Y67" s="315">
        <v>0</v>
      </c>
      <c r="Z67" s="315"/>
      <c r="AA67" s="315"/>
      <c r="AB67" s="315"/>
      <c r="AC67" s="315"/>
      <c r="AD67" s="315"/>
      <c r="AF67" s="314">
        <v>13337.67</v>
      </c>
      <c r="AG67" s="314"/>
      <c r="AH67" s="314"/>
      <c r="AI67" s="314"/>
      <c r="AJ67" s="314"/>
      <c r="AK67" s="314"/>
      <c r="AL67" s="314"/>
    </row>
    <row r="68" spans="1:38" ht="11.1" customHeight="1" x14ac:dyDescent="0.25">
      <c r="A68" s="316" t="s">
        <v>367</v>
      </c>
      <c r="B68" s="316"/>
      <c r="C68" s="316"/>
      <c r="M68" s="316" t="s">
        <v>249</v>
      </c>
      <c r="N68" s="316"/>
      <c r="O68" s="316"/>
      <c r="P68" s="316"/>
      <c r="Q68" s="310">
        <v>2617.67</v>
      </c>
      <c r="R68" s="310"/>
      <c r="T68" s="317">
        <v>10720</v>
      </c>
      <c r="U68" s="317"/>
      <c r="V68" s="317"/>
      <c r="Y68" s="317">
        <v>0</v>
      </c>
      <c r="Z68" s="317"/>
      <c r="AA68" s="317"/>
      <c r="AB68" s="317"/>
      <c r="AC68" s="317"/>
      <c r="AD68" s="317"/>
      <c r="AF68" s="310">
        <v>13337.67</v>
      </c>
      <c r="AG68" s="310"/>
      <c r="AH68" s="310"/>
      <c r="AI68" s="310"/>
      <c r="AJ68" s="310"/>
      <c r="AK68" s="310"/>
      <c r="AL68" s="310"/>
    </row>
    <row r="69" spans="1:38" ht="11.1" customHeight="1" x14ac:dyDescent="0.25">
      <c r="A69" s="313" t="s">
        <v>368</v>
      </c>
      <c r="B69" s="313"/>
      <c r="C69" s="313"/>
      <c r="K69" s="313" t="s">
        <v>114</v>
      </c>
      <c r="L69" s="313"/>
      <c r="M69" s="313"/>
      <c r="N69" s="313"/>
      <c r="O69" s="313"/>
      <c r="P69" s="313"/>
      <c r="Q69" s="314">
        <v>20141</v>
      </c>
      <c r="R69" s="314"/>
      <c r="T69" s="315">
        <v>0</v>
      </c>
      <c r="U69" s="315"/>
      <c r="V69" s="315"/>
      <c r="Y69" s="315">
        <v>0</v>
      </c>
      <c r="Z69" s="315"/>
      <c r="AA69" s="315"/>
      <c r="AB69" s="315"/>
      <c r="AC69" s="315"/>
      <c r="AD69" s="315"/>
      <c r="AF69" s="314">
        <v>20141</v>
      </c>
      <c r="AG69" s="314"/>
      <c r="AH69" s="314"/>
      <c r="AI69" s="314"/>
      <c r="AJ69" s="314"/>
      <c r="AK69" s="314"/>
      <c r="AL69" s="314"/>
    </row>
    <row r="70" spans="1:38" ht="11.1" customHeight="1" x14ac:dyDescent="0.25">
      <c r="A70" s="316" t="s">
        <v>369</v>
      </c>
      <c r="B70" s="316"/>
      <c r="C70" s="316"/>
      <c r="M70" s="316" t="s">
        <v>114</v>
      </c>
      <c r="N70" s="316"/>
      <c r="O70" s="316"/>
      <c r="P70" s="316"/>
      <c r="Q70" s="310">
        <v>20141</v>
      </c>
      <c r="R70" s="310"/>
      <c r="T70" s="317">
        <v>0</v>
      </c>
      <c r="U70" s="317"/>
      <c r="V70" s="317"/>
      <c r="Y70" s="317">
        <v>0</v>
      </c>
      <c r="Z70" s="317"/>
      <c r="AA70" s="317"/>
      <c r="AB70" s="317"/>
      <c r="AC70" s="317"/>
      <c r="AD70" s="317"/>
      <c r="AF70" s="310">
        <v>20141</v>
      </c>
      <c r="AG70" s="310"/>
      <c r="AH70" s="310"/>
      <c r="AI70" s="310"/>
      <c r="AJ70" s="310"/>
      <c r="AK70" s="310"/>
      <c r="AL70" s="310"/>
    </row>
    <row r="71" spans="1:38" ht="11.1" customHeight="1" x14ac:dyDescent="0.25">
      <c r="A71" s="313" t="s">
        <v>370</v>
      </c>
      <c r="B71" s="313"/>
      <c r="C71" s="313"/>
      <c r="J71" s="313" t="s">
        <v>371</v>
      </c>
      <c r="K71" s="313"/>
      <c r="L71" s="313"/>
      <c r="M71" s="313"/>
      <c r="N71" s="313"/>
      <c r="O71" s="313"/>
      <c r="P71" s="313"/>
      <c r="Q71" s="314">
        <v>-122076.28</v>
      </c>
      <c r="R71" s="314"/>
      <c r="T71" s="315">
        <v>0</v>
      </c>
      <c r="U71" s="315"/>
      <c r="V71" s="315"/>
      <c r="Y71" s="315">
        <v>23481.02</v>
      </c>
      <c r="Z71" s="315"/>
      <c r="AA71" s="315"/>
      <c r="AB71" s="315"/>
      <c r="AC71" s="315"/>
      <c r="AD71" s="315"/>
      <c r="AF71" s="314">
        <v>-145557.29999999999</v>
      </c>
      <c r="AG71" s="314"/>
      <c r="AH71" s="314"/>
      <c r="AI71" s="314"/>
      <c r="AJ71" s="314"/>
      <c r="AK71" s="314"/>
      <c r="AL71" s="314"/>
    </row>
    <row r="72" spans="1:38" ht="11.1" customHeight="1" x14ac:dyDescent="0.25">
      <c r="A72" s="313" t="s">
        <v>372</v>
      </c>
      <c r="B72" s="313"/>
      <c r="C72" s="313"/>
      <c r="K72" s="313" t="s">
        <v>363</v>
      </c>
      <c r="L72" s="313"/>
      <c r="M72" s="313"/>
      <c r="N72" s="313"/>
      <c r="O72" s="313"/>
      <c r="P72" s="313"/>
      <c r="Q72" s="314">
        <v>-116699.86</v>
      </c>
      <c r="R72" s="314"/>
      <c r="T72" s="315">
        <v>0</v>
      </c>
      <c r="U72" s="315"/>
      <c r="V72" s="315"/>
      <c r="Y72" s="315">
        <v>22222.21</v>
      </c>
      <c r="Z72" s="315"/>
      <c r="AA72" s="315"/>
      <c r="AB72" s="315"/>
      <c r="AC72" s="315"/>
      <c r="AD72" s="315"/>
      <c r="AF72" s="314">
        <v>-138922.07</v>
      </c>
      <c r="AG72" s="314"/>
      <c r="AH72" s="314"/>
      <c r="AI72" s="314"/>
      <c r="AJ72" s="314"/>
      <c r="AK72" s="314"/>
      <c r="AL72" s="314"/>
    </row>
    <row r="73" spans="1:38" ht="11.1" customHeight="1" x14ac:dyDescent="0.25">
      <c r="A73" s="316" t="s">
        <v>373</v>
      </c>
      <c r="B73" s="316"/>
      <c r="C73" s="316"/>
      <c r="M73" s="316" t="s">
        <v>113</v>
      </c>
      <c r="N73" s="316"/>
      <c r="O73" s="316"/>
      <c r="P73" s="316"/>
      <c r="Q73" s="310">
        <v>-116699.86</v>
      </c>
      <c r="R73" s="310"/>
      <c r="T73" s="317">
        <v>0</v>
      </c>
      <c r="U73" s="317"/>
      <c r="V73" s="317"/>
      <c r="Y73" s="317">
        <v>22222.21</v>
      </c>
      <c r="Z73" s="317"/>
      <c r="AA73" s="317"/>
      <c r="AB73" s="317"/>
      <c r="AC73" s="317"/>
      <c r="AD73" s="317"/>
      <c r="AF73" s="310">
        <v>-138922.07</v>
      </c>
      <c r="AG73" s="310"/>
      <c r="AH73" s="310"/>
      <c r="AI73" s="310"/>
      <c r="AJ73" s="310"/>
      <c r="AK73" s="310"/>
      <c r="AL73" s="310"/>
    </row>
    <row r="74" spans="1:38" ht="11.1" customHeight="1" x14ac:dyDescent="0.25">
      <c r="A74" s="313" t="s">
        <v>374</v>
      </c>
      <c r="B74" s="313"/>
      <c r="C74" s="313"/>
      <c r="K74" s="313" t="s">
        <v>114</v>
      </c>
      <c r="L74" s="313"/>
      <c r="M74" s="313"/>
      <c r="N74" s="313"/>
      <c r="O74" s="313"/>
      <c r="P74" s="313"/>
      <c r="Q74" s="314">
        <v>-5376.42</v>
      </c>
      <c r="R74" s="314"/>
      <c r="T74" s="315">
        <v>0</v>
      </c>
      <c r="U74" s="315"/>
      <c r="V74" s="315"/>
      <c r="Y74" s="315">
        <v>1258.81</v>
      </c>
      <c r="Z74" s="315"/>
      <c r="AA74" s="315"/>
      <c r="AB74" s="315"/>
      <c r="AC74" s="315"/>
      <c r="AD74" s="315"/>
      <c r="AF74" s="314">
        <v>-6635.23</v>
      </c>
      <c r="AG74" s="314"/>
      <c r="AH74" s="314"/>
      <c r="AI74" s="314"/>
      <c r="AJ74" s="314"/>
      <c r="AK74" s="314"/>
      <c r="AL74" s="314"/>
    </row>
    <row r="75" spans="1:38" ht="11.1" customHeight="1" x14ac:dyDescent="0.25">
      <c r="A75" s="316" t="s">
        <v>375</v>
      </c>
      <c r="B75" s="316"/>
      <c r="C75" s="316"/>
      <c r="M75" s="316" t="s">
        <v>114</v>
      </c>
      <c r="N75" s="316"/>
      <c r="O75" s="316"/>
      <c r="P75" s="316"/>
      <c r="Q75" s="310">
        <v>-5376.42</v>
      </c>
      <c r="R75" s="310"/>
      <c r="T75" s="317">
        <v>0</v>
      </c>
      <c r="U75" s="317"/>
      <c r="V75" s="317"/>
      <c r="Y75" s="317">
        <v>1258.81</v>
      </c>
      <c r="Z75" s="317"/>
      <c r="AA75" s="317"/>
      <c r="AB75" s="317"/>
      <c r="AC75" s="317"/>
      <c r="AD75" s="317"/>
      <c r="AF75" s="310">
        <v>-6635.23</v>
      </c>
      <c r="AG75" s="310"/>
      <c r="AH75" s="310"/>
      <c r="AI75" s="310"/>
      <c r="AJ75" s="310"/>
      <c r="AK75" s="310"/>
      <c r="AL75" s="310"/>
    </row>
    <row r="76" spans="1:38" ht="11.1" customHeight="1" x14ac:dyDescent="0.25">
      <c r="A76" s="313" t="s">
        <v>376</v>
      </c>
      <c r="B76" s="313"/>
      <c r="C76" s="313"/>
      <c r="J76" s="313" t="s">
        <v>377</v>
      </c>
      <c r="K76" s="313"/>
      <c r="L76" s="313"/>
      <c r="M76" s="313"/>
      <c r="N76" s="313"/>
      <c r="O76" s="313"/>
      <c r="P76" s="313"/>
      <c r="Q76" s="314">
        <v>0</v>
      </c>
      <c r="R76" s="314"/>
      <c r="T76" s="315">
        <v>217208.1</v>
      </c>
      <c r="U76" s="315"/>
      <c r="V76" s="315"/>
      <c r="Y76" s="315">
        <v>219125.15</v>
      </c>
      <c r="Z76" s="315"/>
      <c r="AA76" s="315"/>
      <c r="AB76" s="315"/>
      <c r="AC76" s="315"/>
      <c r="AD76" s="315"/>
      <c r="AF76" s="314">
        <v>-1917.05</v>
      </c>
      <c r="AG76" s="314"/>
      <c r="AH76" s="314"/>
      <c r="AI76" s="314"/>
      <c r="AJ76" s="314"/>
      <c r="AK76" s="314"/>
      <c r="AL76" s="314"/>
    </row>
    <row r="77" spans="1:38" ht="11.1" customHeight="1" x14ac:dyDescent="0.25">
      <c r="A77" s="313" t="s">
        <v>378</v>
      </c>
      <c r="B77" s="313"/>
      <c r="C77" s="313"/>
      <c r="K77" s="313" t="s">
        <v>363</v>
      </c>
      <c r="L77" s="313"/>
      <c r="M77" s="313"/>
      <c r="N77" s="313"/>
      <c r="O77" s="313"/>
      <c r="P77" s="313"/>
      <c r="Q77" s="314">
        <v>0</v>
      </c>
      <c r="R77" s="314"/>
      <c r="T77" s="315">
        <v>193048.1</v>
      </c>
      <c r="U77" s="315"/>
      <c r="V77" s="315"/>
      <c r="Y77" s="315">
        <v>193048.1</v>
      </c>
      <c r="Z77" s="315"/>
      <c r="AA77" s="315"/>
      <c r="AB77" s="315"/>
      <c r="AC77" s="315"/>
      <c r="AD77" s="315"/>
      <c r="AF77" s="314">
        <v>0</v>
      </c>
      <c r="AG77" s="314"/>
      <c r="AH77" s="314"/>
      <c r="AI77" s="314"/>
      <c r="AJ77" s="314"/>
      <c r="AK77" s="314"/>
      <c r="AL77" s="314"/>
    </row>
    <row r="78" spans="1:38" ht="11.1" customHeight="1" x14ac:dyDescent="0.25">
      <c r="A78" s="316" t="s">
        <v>379</v>
      </c>
      <c r="B78" s="316"/>
      <c r="C78" s="316"/>
      <c r="M78" s="316" t="s">
        <v>380</v>
      </c>
      <c r="N78" s="316"/>
      <c r="O78" s="316"/>
      <c r="P78" s="316"/>
      <c r="Q78" s="310">
        <v>0</v>
      </c>
      <c r="R78" s="310"/>
      <c r="T78" s="317">
        <v>193048.1</v>
      </c>
      <c r="U78" s="317"/>
      <c r="V78" s="317"/>
      <c r="Y78" s="317">
        <v>193048.1</v>
      </c>
      <c r="Z78" s="317"/>
      <c r="AA78" s="317"/>
      <c r="AB78" s="317"/>
      <c r="AC78" s="317"/>
      <c r="AD78" s="317"/>
      <c r="AF78" s="310">
        <v>0</v>
      </c>
      <c r="AG78" s="310"/>
      <c r="AH78" s="310"/>
      <c r="AI78" s="310"/>
      <c r="AJ78" s="310"/>
      <c r="AK78" s="310"/>
      <c r="AL78" s="310"/>
    </row>
    <row r="79" spans="1:38" ht="11.1" customHeight="1" x14ac:dyDescent="0.25">
      <c r="A79" s="313" t="s">
        <v>381</v>
      </c>
      <c r="B79" s="313"/>
      <c r="C79" s="313"/>
      <c r="K79" s="313" t="s">
        <v>366</v>
      </c>
      <c r="L79" s="313"/>
      <c r="M79" s="313"/>
      <c r="N79" s="313"/>
      <c r="O79" s="313"/>
      <c r="P79" s="313"/>
      <c r="Q79" s="314">
        <v>0</v>
      </c>
      <c r="R79" s="314"/>
      <c r="T79" s="315">
        <v>10720</v>
      </c>
      <c r="U79" s="315"/>
      <c r="V79" s="315"/>
      <c r="Y79" s="315">
        <v>12637.05</v>
      </c>
      <c r="Z79" s="315"/>
      <c r="AA79" s="315"/>
      <c r="AB79" s="315"/>
      <c r="AC79" s="315"/>
      <c r="AD79" s="315"/>
      <c r="AF79" s="314">
        <v>-1917.05</v>
      </c>
      <c r="AG79" s="314"/>
      <c r="AH79" s="314"/>
      <c r="AI79" s="314"/>
      <c r="AJ79" s="314"/>
      <c r="AK79" s="314"/>
      <c r="AL79" s="314"/>
    </row>
    <row r="80" spans="1:38" ht="11.1" customHeight="1" x14ac:dyDescent="0.25">
      <c r="A80" s="316" t="s">
        <v>382</v>
      </c>
      <c r="B80" s="316"/>
      <c r="C80" s="316"/>
      <c r="M80" s="316" t="s">
        <v>249</v>
      </c>
      <c r="N80" s="316"/>
      <c r="O80" s="316"/>
      <c r="P80" s="316"/>
      <c r="Q80" s="310">
        <v>0</v>
      </c>
      <c r="R80" s="310"/>
      <c r="T80" s="317">
        <v>10720</v>
      </c>
      <c r="U80" s="317"/>
      <c r="V80" s="317"/>
      <c r="Y80" s="317">
        <v>12637.05</v>
      </c>
      <c r="Z80" s="317"/>
      <c r="AA80" s="317"/>
      <c r="AB80" s="317"/>
      <c r="AC80" s="317"/>
      <c r="AD80" s="317"/>
      <c r="AF80" s="310">
        <v>-1917.05</v>
      </c>
      <c r="AG80" s="310"/>
      <c r="AH80" s="310"/>
      <c r="AI80" s="310"/>
      <c r="AJ80" s="310"/>
      <c r="AK80" s="310"/>
      <c r="AL80" s="310"/>
    </row>
    <row r="81" spans="1:38" ht="11.1" customHeight="1" x14ac:dyDescent="0.25">
      <c r="A81" s="313" t="s">
        <v>383</v>
      </c>
      <c r="B81" s="313"/>
      <c r="C81" s="313"/>
      <c r="K81" s="313" t="s">
        <v>384</v>
      </c>
      <c r="L81" s="313"/>
      <c r="M81" s="313"/>
      <c r="N81" s="313"/>
      <c r="O81" s="313"/>
      <c r="P81" s="313"/>
      <c r="Q81" s="314">
        <v>0</v>
      </c>
      <c r="R81" s="314"/>
      <c r="T81" s="315">
        <v>13440</v>
      </c>
      <c r="U81" s="315"/>
      <c r="V81" s="315"/>
      <c r="Y81" s="315">
        <v>13440</v>
      </c>
      <c r="Z81" s="315"/>
      <c r="AA81" s="315"/>
      <c r="AB81" s="315"/>
      <c r="AC81" s="315"/>
      <c r="AD81" s="315"/>
      <c r="AF81" s="314">
        <v>0</v>
      </c>
      <c r="AG81" s="314"/>
      <c r="AH81" s="314"/>
      <c r="AI81" s="314"/>
      <c r="AJ81" s="314"/>
      <c r="AK81" s="314"/>
      <c r="AL81" s="314"/>
    </row>
    <row r="82" spans="1:38" ht="11.1" customHeight="1" x14ac:dyDescent="0.25">
      <c r="A82" s="316" t="s">
        <v>385</v>
      </c>
      <c r="B82" s="316"/>
      <c r="C82" s="316"/>
      <c r="M82" s="316" t="s">
        <v>384</v>
      </c>
      <c r="N82" s="316"/>
      <c r="O82" s="316"/>
      <c r="P82" s="316"/>
      <c r="Q82" s="310">
        <v>0</v>
      </c>
      <c r="R82" s="310"/>
      <c r="T82" s="317">
        <v>13440</v>
      </c>
      <c r="U82" s="317"/>
      <c r="V82" s="317"/>
      <c r="Y82" s="317">
        <v>13440</v>
      </c>
      <c r="Z82" s="317"/>
      <c r="AA82" s="317"/>
      <c r="AB82" s="317"/>
      <c r="AC82" s="317"/>
      <c r="AD82" s="317"/>
      <c r="AF82" s="310">
        <v>0</v>
      </c>
      <c r="AG82" s="310"/>
      <c r="AH82" s="310"/>
      <c r="AI82" s="310"/>
      <c r="AJ82" s="310"/>
      <c r="AK82" s="310"/>
      <c r="AL82" s="310"/>
    </row>
    <row r="83" spans="1:38" ht="11.1" customHeight="1" x14ac:dyDescent="0.25">
      <c r="A83" s="313" t="s">
        <v>386</v>
      </c>
      <c r="B83" s="313"/>
      <c r="C83" s="313"/>
      <c r="H83" s="313" t="s">
        <v>387</v>
      </c>
      <c r="I83" s="313"/>
      <c r="J83" s="313"/>
      <c r="K83" s="313"/>
      <c r="L83" s="313"/>
      <c r="M83" s="313"/>
      <c r="N83" s="313"/>
      <c r="O83" s="313"/>
      <c r="P83" s="313"/>
      <c r="Q83" s="314">
        <v>0</v>
      </c>
      <c r="R83" s="314"/>
      <c r="T83" s="315">
        <v>2720</v>
      </c>
      <c r="U83" s="315"/>
      <c r="V83" s="315"/>
      <c r="Y83" s="315">
        <v>0</v>
      </c>
      <c r="Z83" s="315"/>
      <c r="AA83" s="315"/>
      <c r="AB83" s="315"/>
      <c r="AC83" s="315"/>
      <c r="AD83" s="315"/>
      <c r="AF83" s="314">
        <v>2720</v>
      </c>
      <c r="AG83" s="314"/>
      <c r="AH83" s="314"/>
      <c r="AI83" s="314"/>
      <c r="AJ83" s="314"/>
      <c r="AK83" s="314"/>
      <c r="AL83" s="314"/>
    </row>
    <row r="84" spans="1:38" ht="11.1" customHeight="1" x14ac:dyDescent="0.25">
      <c r="A84" s="313" t="s">
        <v>388</v>
      </c>
      <c r="B84" s="313"/>
      <c r="C84" s="313"/>
      <c r="I84" s="313" t="s">
        <v>111</v>
      </c>
      <c r="J84" s="313"/>
      <c r="K84" s="313"/>
      <c r="L84" s="313"/>
      <c r="M84" s="313"/>
      <c r="N84" s="313"/>
      <c r="O84" s="313"/>
      <c r="P84" s="313"/>
      <c r="Q84" s="314">
        <v>0</v>
      </c>
      <c r="R84" s="314"/>
      <c r="T84" s="315">
        <v>2720</v>
      </c>
      <c r="U84" s="315"/>
      <c r="V84" s="315"/>
      <c r="Y84" s="315">
        <v>0</v>
      </c>
      <c r="Z84" s="315"/>
      <c r="AA84" s="315"/>
      <c r="AB84" s="315"/>
      <c r="AC84" s="315"/>
      <c r="AD84" s="315"/>
      <c r="AF84" s="314">
        <v>2720</v>
      </c>
      <c r="AG84" s="314"/>
      <c r="AH84" s="314"/>
      <c r="AI84" s="314"/>
      <c r="AJ84" s="314"/>
      <c r="AK84" s="314"/>
      <c r="AL84" s="314"/>
    </row>
    <row r="85" spans="1:38" ht="11.1" customHeight="1" x14ac:dyDescent="0.25">
      <c r="A85" s="313" t="s">
        <v>389</v>
      </c>
      <c r="B85" s="313"/>
      <c r="C85" s="313"/>
      <c r="J85" s="313" t="s">
        <v>390</v>
      </c>
      <c r="K85" s="313"/>
      <c r="L85" s="313"/>
      <c r="M85" s="313"/>
      <c r="N85" s="313"/>
      <c r="O85" s="313"/>
      <c r="P85" s="313"/>
      <c r="Q85" s="314">
        <v>0</v>
      </c>
      <c r="R85" s="314"/>
      <c r="T85" s="315">
        <v>2720</v>
      </c>
      <c r="U85" s="315"/>
      <c r="V85" s="315"/>
      <c r="Y85" s="315">
        <v>0</v>
      </c>
      <c r="Z85" s="315"/>
      <c r="AA85" s="315"/>
      <c r="AB85" s="315"/>
      <c r="AC85" s="315"/>
      <c r="AD85" s="315"/>
      <c r="AF85" s="314">
        <v>2720</v>
      </c>
      <c r="AG85" s="314"/>
      <c r="AH85" s="314"/>
      <c r="AI85" s="314"/>
      <c r="AJ85" s="314"/>
      <c r="AK85" s="314"/>
      <c r="AL85" s="314"/>
    </row>
    <row r="86" spans="1:38" ht="11.1" customHeight="1" x14ac:dyDescent="0.25">
      <c r="A86" s="313" t="s">
        <v>391</v>
      </c>
      <c r="B86" s="313"/>
      <c r="C86" s="313"/>
      <c r="K86" s="313" t="s">
        <v>392</v>
      </c>
      <c r="L86" s="313"/>
      <c r="M86" s="313"/>
      <c r="N86" s="313"/>
      <c r="O86" s="313"/>
      <c r="P86" s="313"/>
      <c r="Q86" s="314">
        <v>0</v>
      </c>
      <c r="R86" s="314"/>
      <c r="T86" s="315">
        <v>2720</v>
      </c>
      <c r="U86" s="315"/>
      <c r="V86" s="315"/>
      <c r="Y86" s="315">
        <v>0</v>
      </c>
      <c r="Z86" s="315"/>
      <c r="AA86" s="315"/>
      <c r="AB86" s="315"/>
      <c r="AC86" s="315"/>
      <c r="AD86" s="315"/>
      <c r="AF86" s="314">
        <v>2720</v>
      </c>
      <c r="AG86" s="314"/>
      <c r="AH86" s="314"/>
      <c r="AI86" s="314"/>
      <c r="AJ86" s="314"/>
      <c r="AK86" s="314"/>
      <c r="AL86" s="314"/>
    </row>
    <row r="87" spans="1:38" ht="11.1" customHeight="1" x14ac:dyDescent="0.25">
      <c r="A87" s="316" t="s">
        <v>393</v>
      </c>
      <c r="B87" s="316"/>
      <c r="C87" s="316"/>
      <c r="M87" s="316" t="s">
        <v>394</v>
      </c>
      <c r="N87" s="316"/>
      <c r="O87" s="316"/>
      <c r="P87" s="316"/>
      <c r="Q87" s="310">
        <v>0</v>
      </c>
      <c r="R87" s="310"/>
      <c r="T87" s="317">
        <v>2720</v>
      </c>
      <c r="U87" s="317"/>
      <c r="V87" s="317"/>
      <c r="Y87" s="317">
        <v>0</v>
      </c>
      <c r="Z87" s="317"/>
      <c r="AA87" s="317"/>
      <c r="AB87" s="317"/>
      <c r="AC87" s="317"/>
      <c r="AD87" s="317"/>
      <c r="AF87" s="310">
        <v>2720</v>
      </c>
      <c r="AG87" s="310"/>
      <c r="AH87" s="310"/>
      <c r="AI87" s="310"/>
      <c r="AJ87" s="310"/>
      <c r="AK87" s="310"/>
      <c r="AL87" s="310"/>
    </row>
    <row r="88" spans="1:38" ht="11.1" customHeight="1" x14ac:dyDescent="0.25">
      <c r="A88" s="313" t="s">
        <v>395</v>
      </c>
      <c r="B88" s="313"/>
      <c r="C88" s="313"/>
      <c r="H88" s="313" t="s">
        <v>115</v>
      </c>
      <c r="I88" s="313"/>
      <c r="J88" s="313"/>
      <c r="K88" s="313"/>
      <c r="L88" s="313"/>
      <c r="M88" s="313"/>
      <c r="N88" s="313"/>
      <c r="O88" s="313"/>
      <c r="P88" s="313"/>
      <c r="Q88" s="314">
        <v>-589779072.79999995</v>
      </c>
      <c r="R88" s="314"/>
      <c r="T88" s="315">
        <v>102015672.68000001</v>
      </c>
      <c r="U88" s="315"/>
      <c r="V88" s="315"/>
      <c r="Y88" s="315">
        <v>70195771.950000003</v>
      </c>
      <c r="Z88" s="315"/>
      <c r="AA88" s="315"/>
      <c r="AB88" s="315"/>
      <c r="AC88" s="315"/>
      <c r="AD88" s="315"/>
      <c r="AF88" s="314">
        <v>-557959172.07000005</v>
      </c>
      <c r="AG88" s="314"/>
      <c r="AH88" s="314"/>
      <c r="AI88" s="314"/>
      <c r="AJ88" s="314"/>
      <c r="AK88" s="314"/>
      <c r="AL88" s="314"/>
    </row>
    <row r="89" spans="1:38" ht="11.1" customHeight="1" x14ac:dyDescent="0.25">
      <c r="A89" s="313" t="s">
        <v>396</v>
      </c>
      <c r="B89" s="313"/>
      <c r="C89" s="313"/>
      <c r="H89" s="313" t="s">
        <v>116</v>
      </c>
      <c r="I89" s="313"/>
      <c r="J89" s="313"/>
      <c r="K89" s="313"/>
      <c r="L89" s="313"/>
      <c r="M89" s="313"/>
      <c r="N89" s="313"/>
      <c r="O89" s="313"/>
      <c r="P89" s="313"/>
      <c r="Q89" s="314">
        <v>-6982091.96</v>
      </c>
      <c r="R89" s="314"/>
      <c r="T89" s="315">
        <v>42758796.369999997</v>
      </c>
      <c r="U89" s="315"/>
      <c r="V89" s="315"/>
      <c r="Y89" s="315">
        <v>42567441.520000003</v>
      </c>
      <c r="Z89" s="315"/>
      <c r="AA89" s="315"/>
      <c r="AB89" s="315"/>
      <c r="AC89" s="315"/>
      <c r="AD89" s="315"/>
      <c r="AF89" s="314">
        <v>-6790737.1100000003</v>
      </c>
      <c r="AG89" s="314"/>
      <c r="AH89" s="314"/>
      <c r="AI89" s="314"/>
      <c r="AJ89" s="314"/>
      <c r="AK89" s="314"/>
      <c r="AL89" s="314"/>
    </row>
    <row r="90" spans="1:38" ht="11.1" customHeight="1" x14ac:dyDescent="0.25">
      <c r="A90" s="313" t="s">
        <v>397</v>
      </c>
      <c r="B90" s="313"/>
      <c r="C90" s="313"/>
      <c r="H90" s="313" t="s">
        <v>117</v>
      </c>
      <c r="I90" s="313"/>
      <c r="J90" s="313"/>
      <c r="K90" s="313"/>
      <c r="L90" s="313"/>
      <c r="M90" s="313"/>
      <c r="N90" s="313"/>
      <c r="O90" s="313"/>
      <c r="P90" s="313"/>
      <c r="Q90" s="314">
        <v>-5830.59</v>
      </c>
      <c r="R90" s="314"/>
      <c r="T90" s="315">
        <v>3618395.19</v>
      </c>
      <c r="U90" s="315"/>
      <c r="V90" s="315"/>
      <c r="Y90" s="315">
        <v>3722232.51</v>
      </c>
      <c r="Z90" s="315"/>
      <c r="AA90" s="315"/>
      <c r="AB90" s="315"/>
      <c r="AC90" s="315"/>
      <c r="AD90" s="315"/>
      <c r="AF90" s="314">
        <v>-109667.91</v>
      </c>
      <c r="AG90" s="314"/>
      <c r="AH90" s="314"/>
      <c r="AI90" s="314"/>
      <c r="AJ90" s="314"/>
      <c r="AK90" s="314"/>
      <c r="AL90" s="314"/>
    </row>
    <row r="91" spans="1:38" ht="11.1" customHeight="1" x14ac:dyDescent="0.25">
      <c r="A91" s="313" t="s">
        <v>398</v>
      </c>
      <c r="B91" s="313"/>
      <c r="C91" s="313"/>
      <c r="I91" s="313" t="s">
        <v>399</v>
      </c>
      <c r="J91" s="313"/>
      <c r="K91" s="313"/>
      <c r="L91" s="313"/>
      <c r="M91" s="313"/>
      <c r="N91" s="313"/>
      <c r="O91" s="313"/>
      <c r="P91" s="313"/>
      <c r="Q91" s="314">
        <v>-5830.59</v>
      </c>
      <c r="R91" s="314"/>
      <c r="T91" s="315">
        <v>3618395.19</v>
      </c>
      <c r="U91" s="315"/>
      <c r="V91" s="315"/>
      <c r="Y91" s="315">
        <v>3722232.51</v>
      </c>
      <c r="Z91" s="315"/>
      <c r="AA91" s="315"/>
      <c r="AB91" s="315"/>
      <c r="AC91" s="315"/>
      <c r="AD91" s="315"/>
      <c r="AF91" s="314">
        <v>-109667.91</v>
      </c>
      <c r="AG91" s="314"/>
      <c r="AH91" s="314"/>
      <c r="AI91" s="314"/>
      <c r="AJ91" s="314"/>
      <c r="AK91" s="314"/>
      <c r="AL91" s="314"/>
    </row>
    <row r="92" spans="1:38" ht="11.1" customHeight="1" x14ac:dyDescent="0.25">
      <c r="A92" s="316" t="s">
        <v>400</v>
      </c>
      <c r="B92" s="316"/>
      <c r="C92" s="316"/>
      <c r="M92" s="316" t="s">
        <v>118</v>
      </c>
      <c r="N92" s="316"/>
      <c r="O92" s="316"/>
      <c r="P92" s="316"/>
      <c r="Q92" s="310">
        <v>0</v>
      </c>
      <c r="R92" s="310"/>
      <c r="T92" s="317">
        <v>658259.4</v>
      </c>
      <c r="U92" s="317"/>
      <c r="V92" s="317"/>
      <c r="Y92" s="317">
        <v>658259.4</v>
      </c>
      <c r="Z92" s="317"/>
      <c r="AA92" s="317"/>
      <c r="AB92" s="317"/>
      <c r="AC92" s="317"/>
      <c r="AD92" s="317"/>
      <c r="AF92" s="310">
        <v>0</v>
      </c>
      <c r="AG92" s="310"/>
      <c r="AH92" s="310"/>
      <c r="AI92" s="310"/>
      <c r="AJ92" s="310"/>
      <c r="AK92" s="310"/>
      <c r="AL92" s="310"/>
    </row>
    <row r="93" spans="1:38" ht="11.1" customHeight="1" x14ac:dyDescent="0.25">
      <c r="A93" s="316" t="s">
        <v>401</v>
      </c>
      <c r="B93" s="316"/>
      <c r="C93" s="316"/>
      <c r="M93" s="316" t="s">
        <v>119</v>
      </c>
      <c r="N93" s="316"/>
      <c r="O93" s="316"/>
      <c r="P93" s="316"/>
      <c r="Q93" s="310">
        <v>0</v>
      </c>
      <c r="R93" s="310"/>
      <c r="T93" s="317">
        <v>6912.03</v>
      </c>
      <c r="U93" s="317"/>
      <c r="V93" s="317"/>
      <c r="Y93" s="317">
        <v>6912.03</v>
      </c>
      <c r="Z93" s="317"/>
      <c r="AA93" s="317"/>
      <c r="AB93" s="317"/>
      <c r="AC93" s="317"/>
      <c r="AD93" s="317"/>
      <c r="AF93" s="310">
        <v>0</v>
      </c>
      <c r="AG93" s="310"/>
      <c r="AH93" s="310"/>
      <c r="AI93" s="310"/>
      <c r="AJ93" s="310"/>
      <c r="AK93" s="310"/>
      <c r="AL93" s="310"/>
    </row>
    <row r="94" spans="1:38" ht="11.1" customHeight="1" x14ac:dyDescent="0.25">
      <c r="A94" s="316" t="s">
        <v>402</v>
      </c>
      <c r="B94" s="316"/>
      <c r="C94" s="316"/>
      <c r="M94" s="316" t="s">
        <v>250</v>
      </c>
      <c r="N94" s="316"/>
      <c r="O94" s="316"/>
      <c r="P94" s="316"/>
      <c r="Q94" s="310">
        <v>-253.99</v>
      </c>
      <c r="R94" s="310"/>
      <c r="T94" s="317">
        <v>4782.57</v>
      </c>
      <c r="U94" s="317"/>
      <c r="V94" s="317"/>
      <c r="Y94" s="317">
        <v>4833.24</v>
      </c>
      <c r="Z94" s="317"/>
      <c r="AA94" s="317"/>
      <c r="AB94" s="317"/>
      <c r="AC94" s="317"/>
      <c r="AD94" s="317"/>
      <c r="AF94" s="310">
        <v>-304.66000000000003</v>
      </c>
      <c r="AG94" s="310"/>
      <c r="AH94" s="310"/>
      <c r="AI94" s="310"/>
      <c r="AJ94" s="310"/>
      <c r="AK94" s="310"/>
      <c r="AL94" s="310"/>
    </row>
    <row r="95" spans="1:38" ht="11.1" customHeight="1" x14ac:dyDescent="0.25">
      <c r="A95" s="316" t="s">
        <v>403</v>
      </c>
      <c r="B95" s="316"/>
      <c r="C95" s="316"/>
      <c r="M95" s="316" t="s">
        <v>404</v>
      </c>
      <c r="N95" s="316"/>
      <c r="O95" s="316"/>
      <c r="P95" s="316"/>
      <c r="Q95" s="310">
        <v>0</v>
      </c>
      <c r="R95" s="310"/>
      <c r="T95" s="317">
        <v>335.16</v>
      </c>
      <c r="U95" s="317"/>
      <c r="V95" s="317"/>
      <c r="Y95" s="317">
        <v>335.16</v>
      </c>
      <c r="Z95" s="317"/>
      <c r="AA95" s="317"/>
      <c r="AB95" s="317"/>
      <c r="AC95" s="317"/>
      <c r="AD95" s="317"/>
      <c r="AF95" s="310">
        <v>0</v>
      </c>
      <c r="AG95" s="310"/>
      <c r="AH95" s="310"/>
      <c r="AI95" s="310"/>
      <c r="AJ95" s="310"/>
      <c r="AK95" s="310"/>
      <c r="AL95" s="310"/>
    </row>
    <row r="96" spans="1:38" ht="11.1" customHeight="1" x14ac:dyDescent="0.25">
      <c r="A96" s="316" t="s">
        <v>405</v>
      </c>
      <c r="B96" s="316"/>
      <c r="C96" s="316"/>
      <c r="M96" s="316" t="s">
        <v>120</v>
      </c>
      <c r="N96" s="316"/>
      <c r="O96" s="316"/>
      <c r="P96" s="316"/>
      <c r="Q96" s="310">
        <v>0</v>
      </c>
      <c r="R96" s="310"/>
      <c r="T96" s="317">
        <v>617.48</v>
      </c>
      <c r="U96" s="317"/>
      <c r="V96" s="317"/>
      <c r="Y96" s="317">
        <v>617.48</v>
      </c>
      <c r="Z96" s="317"/>
      <c r="AA96" s="317"/>
      <c r="AB96" s="317"/>
      <c r="AC96" s="317"/>
      <c r="AD96" s="317"/>
      <c r="AF96" s="310">
        <v>0</v>
      </c>
      <c r="AG96" s="310"/>
      <c r="AH96" s="310"/>
      <c r="AI96" s="310"/>
      <c r="AJ96" s="310"/>
      <c r="AK96" s="310"/>
      <c r="AL96" s="310"/>
    </row>
    <row r="97" spans="1:38" ht="11.1" customHeight="1" x14ac:dyDescent="0.25">
      <c r="A97" s="316" t="s">
        <v>406</v>
      </c>
      <c r="B97" s="316"/>
      <c r="C97" s="316"/>
      <c r="M97" s="316" t="s">
        <v>98</v>
      </c>
      <c r="N97" s="316"/>
      <c r="O97" s="316"/>
      <c r="P97" s="316"/>
      <c r="Q97" s="310">
        <v>0</v>
      </c>
      <c r="R97" s="310"/>
      <c r="T97" s="317">
        <v>261045.15</v>
      </c>
      <c r="U97" s="317"/>
      <c r="V97" s="317"/>
      <c r="Y97" s="317">
        <v>261045.15</v>
      </c>
      <c r="Z97" s="317"/>
      <c r="AA97" s="317"/>
      <c r="AB97" s="317"/>
      <c r="AC97" s="317"/>
      <c r="AD97" s="317"/>
      <c r="AF97" s="310">
        <v>0</v>
      </c>
      <c r="AG97" s="310"/>
      <c r="AH97" s="310"/>
      <c r="AI97" s="310"/>
      <c r="AJ97" s="310"/>
      <c r="AK97" s="310"/>
      <c r="AL97" s="310"/>
    </row>
    <row r="98" spans="1:38" ht="11.1" customHeight="1" x14ac:dyDescent="0.25">
      <c r="A98" s="316" t="s">
        <v>407</v>
      </c>
      <c r="B98" s="316"/>
      <c r="C98" s="316"/>
      <c r="M98" s="316" t="s">
        <v>121</v>
      </c>
      <c r="N98" s="316"/>
      <c r="O98" s="316"/>
      <c r="P98" s="316"/>
      <c r="Q98" s="310">
        <v>-8.1999999999999993</v>
      </c>
      <c r="R98" s="310"/>
      <c r="T98" s="317">
        <v>178.96</v>
      </c>
      <c r="U98" s="317"/>
      <c r="V98" s="317"/>
      <c r="Y98" s="317">
        <v>170.76</v>
      </c>
      <c r="Z98" s="317"/>
      <c r="AA98" s="317"/>
      <c r="AB98" s="317"/>
      <c r="AC98" s="317"/>
      <c r="AD98" s="317"/>
      <c r="AF98" s="310">
        <v>0</v>
      </c>
      <c r="AG98" s="310"/>
      <c r="AH98" s="310"/>
      <c r="AI98" s="310"/>
      <c r="AJ98" s="310"/>
      <c r="AK98" s="310"/>
      <c r="AL98" s="310"/>
    </row>
    <row r="99" spans="1:38" ht="11.1" customHeight="1" x14ac:dyDescent="0.25">
      <c r="A99" s="316" t="s">
        <v>408</v>
      </c>
      <c r="B99" s="316"/>
      <c r="C99" s="316"/>
      <c r="M99" s="316" t="s">
        <v>122</v>
      </c>
      <c r="N99" s="316"/>
      <c r="O99" s="316"/>
      <c r="P99" s="316"/>
      <c r="Q99" s="310">
        <v>0</v>
      </c>
      <c r="R99" s="310"/>
      <c r="T99" s="317">
        <v>133712.31</v>
      </c>
      <c r="U99" s="317"/>
      <c r="V99" s="317"/>
      <c r="Y99" s="317">
        <v>134253.10999999999</v>
      </c>
      <c r="Z99" s="317"/>
      <c r="AA99" s="317"/>
      <c r="AB99" s="317"/>
      <c r="AC99" s="317"/>
      <c r="AD99" s="317"/>
      <c r="AF99" s="310">
        <v>-540.79999999999995</v>
      </c>
      <c r="AG99" s="310"/>
      <c r="AH99" s="310"/>
      <c r="AI99" s="310"/>
      <c r="AJ99" s="310"/>
      <c r="AK99" s="310"/>
      <c r="AL99" s="310"/>
    </row>
    <row r="100" spans="1:38" ht="11.1" customHeight="1" x14ac:dyDescent="0.25">
      <c r="A100" s="316" t="s">
        <v>409</v>
      </c>
      <c r="B100" s="316"/>
      <c r="C100" s="316"/>
      <c r="M100" s="316" t="s">
        <v>410</v>
      </c>
      <c r="N100" s="316"/>
      <c r="O100" s="316"/>
      <c r="P100" s="316"/>
      <c r="Q100" s="310">
        <v>0</v>
      </c>
      <c r="R100" s="310"/>
      <c r="T100" s="317">
        <v>39.14</v>
      </c>
      <c r="U100" s="317"/>
      <c r="V100" s="317"/>
      <c r="Y100" s="317">
        <v>39.14</v>
      </c>
      <c r="Z100" s="317"/>
      <c r="AA100" s="317"/>
      <c r="AB100" s="317"/>
      <c r="AC100" s="317"/>
      <c r="AD100" s="317"/>
      <c r="AF100" s="310">
        <v>0</v>
      </c>
      <c r="AG100" s="310"/>
      <c r="AH100" s="310"/>
      <c r="AI100" s="310"/>
      <c r="AJ100" s="310"/>
      <c r="AK100" s="310"/>
      <c r="AL100" s="310"/>
    </row>
    <row r="101" spans="1:38" ht="11.1" customHeight="1" x14ac:dyDescent="0.25">
      <c r="A101" s="316" t="s">
        <v>411</v>
      </c>
      <c r="B101" s="316"/>
      <c r="C101" s="316"/>
      <c r="M101" s="316" t="s">
        <v>123</v>
      </c>
      <c r="N101" s="316"/>
      <c r="O101" s="316"/>
      <c r="P101" s="316"/>
      <c r="Q101" s="310">
        <v>0</v>
      </c>
      <c r="R101" s="310"/>
      <c r="T101" s="317">
        <v>12311.78</v>
      </c>
      <c r="U101" s="317"/>
      <c r="V101" s="317"/>
      <c r="Y101" s="317">
        <v>12311.78</v>
      </c>
      <c r="Z101" s="317"/>
      <c r="AA101" s="317"/>
      <c r="AB101" s="317"/>
      <c r="AC101" s="317"/>
      <c r="AD101" s="317"/>
      <c r="AF101" s="310">
        <v>0</v>
      </c>
      <c r="AG101" s="310"/>
      <c r="AH101" s="310"/>
      <c r="AI101" s="310"/>
      <c r="AJ101" s="310"/>
      <c r="AK101" s="310"/>
      <c r="AL101" s="310"/>
    </row>
    <row r="102" spans="1:38" ht="11.1" customHeight="1" x14ac:dyDescent="0.25">
      <c r="A102" s="316" t="s">
        <v>412</v>
      </c>
      <c r="B102" s="316"/>
      <c r="C102" s="316"/>
      <c r="M102" s="316" t="s">
        <v>413</v>
      </c>
      <c r="N102" s="316"/>
      <c r="O102" s="316"/>
      <c r="P102" s="316"/>
      <c r="Q102" s="310">
        <v>0</v>
      </c>
      <c r="R102" s="310"/>
      <c r="T102" s="317">
        <v>14000</v>
      </c>
      <c r="U102" s="317"/>
      <c r="V102" s="317"/>
      <c r="Y102" s="317">
        <v>14000</v>
      </c>
      <c r="Z102" s="317"/>
      <c r="AA102" s="317"/>
      <c r="AB102" s="317"/>
      <c r="AC102" s="317"/>
      <c r="AD102" s="317"/>
      <c r="AF102" s="310">
        <v>0</v>
      </c>
      <c r="AG102" s="310"/>
      <c r="AH102" s="310"/>
      <c r="AI102" s="310"/>
      <c r="AJ102" s="310"/>
      <c r="AK102" s="310"/>
      <c r="AL102" s="310"/>
    </row>
    <row r="103" spans="1:38" ht="11.1" customHeight="1" x14ac:dyDescent="0.25">
      <c r="A103" s="316" t="s">
        <v>414</v>
      </c>
      <c r="B103" s="316"/>
      <c r="C103" s="316"/>
      <c r="M103" s="316" t="s">
        <v>415</v>
      </c>
      <c r="N103" s="316"/>
      <c r="O103" s="316"/>
      <c r="P103" s="316"/>
      <c r="Q103" s="310">
        <v>0</v>
      </c>
      <c r="R103" s="310"/>
      <c r="T103" s="317">
        <v>14000</v>
      </c>
      <c r="U103" s="317"/>
      <c r="V103" s="317"/>
      <c r="Y103" s="317">
        <v>14000</v>
      </c>
      <c r="Z103" s="317"/>
      <c r="AA103" s="317"/>
      <c r="AB103" s="317"/>
      <c r="AC103" s="317"/>
      <c r="AD103" s="317"/>
      <c r="AF103" s="310">
        <v>0</v>
      </c>
      <c r="AG103" s="310"/>
      <c r="AH103" s="310"/>
      <c r="AI103" s="310"/>
      <c r="AJ103" s="310"/>
      <c r="AK103" s="310"/>
      <c r="AL103" s="310"/>
    </row>
    <row r="104" spans="1:38" ht="11.1" customHeight="1" x14ac:dyDescent="0.25">
      <c r="A104" s="316" t="s">
        <v>416</v>
      </c>
      <c r="B104" s="316"/>
      <c r="C104" s="316"/>
      <c r="M104" s="316" t="s">
        <v>417</v>
      </c>
      <c r="N104" s="316"/>
      <c r="O104" s="316"/>
      <c r="P104" s="316"/>
      <c r="Q104" s="310">
        <v>0</v>
      </c>
      <c r="R104" s="310"/>
      <c r="T104" s="317">
        <v>15000</v>
      </c>
      <c r="U104" s="317"/>
      <c r="V104" s="317"/>
      <c r="Y104" s="317">
        <v>15000</v>
      </c>
      <c r="Z104" s="317"/>
      <c r="AA104" s="317"/>
      <c r="AB104" s="317"/>
      <c r="AC104" s="317"/>
      <c r="AD104" s="317"/>
      <c r="AF104" s="310">
        <v>0</v>
      </c>
      <c r="AG104" s="310"/>
      <c r="AH104" s="310"/>
      <c r="AI104" s="310"/>
      <c r="AJ104" s="310"/>
      <c r="AK104" s="310"/>
      <c r="AL104" s="310"/>
    </row>
    <row r="105" spans="1:38" ht="11.1" customHeight="1" x14ac:dyDescent="0.25">
      <c r="A105" s="316" t="s">
        <v>418</v>
      </c>
      <c r="B105" s="316"/>
      <c r="C105" s="316"/>
      <c r="M105" s="316" t="s">
        <v>124</v>
      </c>
      <c r="N105" s="316"/>
      <c r="O105" s="316"/>
      <c r="P105" s="316"/>
      <c r="Q105" s="310">
        <v>0</v>
      </c>
      <c r="R105" s="310"/>
      <c r="T105" s="317">
        <v>74376.36</v>
      </c>
      <c r="U105" s="317"/>
      <c r="V105" s="317"/>
      <c r="Y105" s="317">
        <v>74376.36</v>
      </c>
      <c r="Z105" s="317"/>
      <c r="AA105" s="317"/>
      <c r="AB105" s="317"/>
      <c r="AC105" s="317"/>
      <c r="AD105" s="317"/>
      <c r="AF105" s="310">
        <v>0</v>
      </c>
      <c r="AG105" s="310"/>
      <c r="AH105" s="310"/>
      <c r="AI105" s="310"/>
      <c r="AJ105" s="310"/>
      <c r="AK105" s="310"/>
      <c r="AL105" s="310"/>
    </row>
    <row r="106" spans="1:38" ht="11.1" customHeight="1" x14ac:dyDescent="0.25">
      <c r="A106" s="316" t="s">
        <v>419</v>
      </c>
      <c r="B106" s="316"/>
      <c r="C106" s="316"/>
      <c r="M106" s="316" t="s">
        <v>125</v>
      </c>
      <c r="N106" s="316"/>
      <c r="O106" s="316"/>
      <c r="P106" s="316"/>
      <c r="Q106" s="310">
        <v>0</v>
      </c>
      <c r="R106" s="310"/>
      <c r="T106" s="317">
        <v>31.62</v>
      </c>
      <c r="U106" s="317"/>
      <c r="V106" s="317"/>
      <c r="Y106" s="317">
        <v>31.62</v>
      </c>
      <c r="Z106" s="317"/>
      <c r="AA106" s="317"/>
      <c r="AB106" s="317"/>
      <c r="AC106" s="317"/>
      <c r="AD106" s="317"/>
      <c r="AF106" s="310">
        <v>0</v>
      </c>
      <c r="AG106" s="310"/>
      <c r="AH106" s="310"/>
      <c r="AI106" s="310"/>
      <c r="AJ106" s="310"/>
      <c r="AK106" s="310"/>
      <c r="AL106" s="310"/>
    </row>
    <row r="107" spans="1:38" ht="11.1" customHeight="1" x14ac:dyDescent="0.25">
      <c r="A107" s="316" t="s">
        <v>420</v>
      </c>
      <c r="B107" s="316"/>
      <c r="C107" s="316"/>
      <c r="M107" s="316" t="s">
        <v>126</v>
      </c>
      <c r="N107" s="316"/>
      <c r="O107" s="316"/>
      <c r="P107" s="316"/>
      <c r="Q107" s="310">
        <v>0</v>
      </c>
      <c r="R107" s="310"/>
      <c r="T107" s="317">
        <v>213.67</v>
      </c>
      <c r="U107" s="317"/>
      <c r="V107" s="317"/>
      <c r="Y107" s="317">
        <v>213.67</v>
      </c>
      <c r="Z107" s="317"/>
      <c r="AA107" s="317"/>
      <c r="AB107" s="317"/>
      <c r="AC107" s="317"/>
      <c r="AD107" s="317"/>
      <c r="AF107" s="310">
        <v>0</v>
      </c>
      <c r="AG107" s="310"/>
      <c r="AH107" s="310"/>
      <c r="AI107" s="310"/>
      <c r="AJ107" s="310"/>
      <c r="AK107" s="310"/>
      <c r="AL107" s="310"/>
    </row>
    <row r="108" spans="1:38" ht="11.1" customHeight="1" x14ac:dyDescent="0.25">
      <c r="A108" s="316" t="s">
        <v>421</v>
      </c>
      <c r="B108" s="316"/>
      <c r="C108" s="316"/>
      <c r="M108" s="316" t="s">
        <v>422</v>
      </c>
      <c r="N108" s="316"/>
      <c r="O108" s="316"/>
      <c r="P108" s="316"/>
      <c r="Q108" s="310">
        <v>0</v>
      </c>
      <c r="R108" s="310"/>
      <c r="T108" s="317">
        <v>66.45</v>
      </c>
      <c r="U108" s="317"/>
      <c r="V108" s="317"/>
      <c r="Y108" s="317">
        <v>66.45</v>
      </c>
      <c r="Z108" s="317"/>
      <c r="AA108" s="317"/>
      <c r="AB108" s="317"/>
      <c r="AC108" s="317"/>
      <c r="AD108" s="317"/>
      <c r="AF108" s="310">
        <v>0</v>
      </c>
      <c r="AG108" s="310"/>
      <c r="AH108" s="310"/>
      <c r="AI108" s="310"/>
      <c r="AJ108" s="310"/>
      <c r="AK108" s="310"/>
      <c r="AL108" s="310"/>
    </row>
    <row r="109" spans="1:38" ht="11.1" customHeight="1" x14ac:dyDescent="0.25">
      <c r="A109" s="316" t="s">
        <v>423</v>
      </c>
      <c r="B109" s="316"/>
      <c r="C109" s="316"/>
      <c r="M109" s="316" t="s">
        <v>127</v>
      </c>
      <c r="N109" s="316"/>
      <c r="O109" s="316"/>
      <c r="P109" s="316"/>
      <c r="Q109" s="310">
        <v>0</v>
      </c>
      <c r="R109" s="310"/>
      <c r="T109" s="317">
        <v>68.510000000000005</v>
      </c>
      <c r="U109" s="317"/>
      <c r="V109" s="317"/>
      <c r="Y109" s="317">
        <v>68.510000000000005</v>
      </c>
      <c r="Z109" s="317"/>
      <c r="AA109" s="317"/>
      <c r="AB109" s="317"/>
      <c r="AC109" s="317"/>
      <c r="AD109" s="317"/>
      <c r="AF109" s="310">
        <v>0</v>
      </c>
      <c r="AG109" s="310"/>
      <c r="AH109" s="310"/>
      <c r="AI109" s="310"/>
      <c r="AJ109" s="310"/>
      <c r="AK109" s="310"/>
      <c r="AL109" s="310"/>
    </row>
    <row r="110" spans="1:38" ht="11.1" customHeight="1" x14ac:dyDescent="0.25">
      <c r="A110" s="316" t="s">
        <v>424</v>
      </c>
      <c r="B110" s="316"/>
      <c r="C110" s="316"/>
      <c r="M110" s="316" t="s">
        <v>128</v>
      </c>
      <c r="N110" s="316"/>
      <c r="O110" s="316"/>
      <c r="P110" s="316"/>
      <c r="Q110" s="310">
        <v>0</v>
      </c>
      <c r="R110" s="310"/>
      <c r="T110" s="317">
        <v>7245.21</v>
      </c>
      <c r="U110" s="317"/>
      <c r="V110" s="317"/>
      <c r="Y110" s="317">
        <v>7245.21</v>
      </c>
      <c r="Z110" s="317"/>
      <c r="AA110" s="317"/>
      <c r="AB110" s="317"/>
      <c r="AC110" s="317"/>
      <c r="AD110" s="317"/>
      <c r="AF110" s="310">
        <v>0</v>
      </c>
      <c r="AG110" s="310"/>
      <c r="AH110" s="310"/>
      <c r="AI110" s="310"/>
      <c r="AJ110" s="310"/>
      <c r="AK110" s="310"/>
      <c r="AL110" s="310"/>
    </row>
    <row r="111" spans="1:38" ht="11.1" customHeight="1" x14ac:dyDescent="0.25">
      <c r="A111" s="316" t="s">
        <v>425</v>
      </c>
      <c r="B111" s="316"/>
      <c r="C111" s="316"/>
      <c r="M111" s="316" t="s">
        <v>426</v>
      </c>
      <c r="N111" s="316"/>
      <c r="O111" s="316"/>
      <c r="P111" s="316"/>
      <c r="Q111" s="310">
        <v>0</v>
      </c>
      <c r="R111" s="310"/>
      <c r="T111" s="317">
        <v>12000</v>
      </c>
      <c r="U111" s="317"/>
      <c r="V111" s="317"/>
      <c r="Y111" s="317">
        <v>12000</v>
      </c>
      <c r="Z111" s="317"/>
      <c r="AA111" s="317"/>
      <c r="AB111" s="317"/>
      <c r="AC111" s="317"/>
      <c r="AD111" s="317"/>
      <c r="AF111" s="310">
        <v>0</v>
      </c>
      <c r="AG111" s="310"/>
      <c r="AH111" s="310"/>
      <c r="AI111" s="310"/>
      <c r="AJ111" s="310"/>
      <c r="AK111" s="310"/>
      <c r="AL111" s="310"/>
    </row>
    <row r="112" spans="1:38" ht="11.1" customHeight="1" x14ac:dyDescent="0.25">
      <c r="A112" s="316" t="s">
        <v>427</v>
      </c>
      <c r="B112" s="316"/>
      <c r="C112" s="316"/>
      <c r="M112" s="316" t="s">
        <v>239</v>
      </c>
      <c r="N112" s="316"/>
      <c r="O112" s="316"/>
      <c r="P112" s="316"/>
      <c r="Q112" s="310">
        <v>0</v>
      </c>
      <c r="R112" s="310"/>
      <c r="T112" s="317">
        <v>1402.35</v>
      </c>
      <c r="U112" s="317"/>
      <c r="V112" s="317"/>
      <c r="Y112" s="317">
        <v>1402.35</v>
      </c>
      <c r="Z112" s="317"/>
      <c r="AA112" s="317"/>
      <c r="AB112" s="317"/>
      <c r="AC112" s="317"/>
      <c r="AD112" s="317"/>
      <c r="AF112" s="310">
        <v>0</v>
      </c>
      <c r="AG112" s="310"/>
      <c r="AH112" s="310"/>
      <c r="AI112" s="310"/>
      <c r="AJ112" s="310"/>
      <c r="AK112" s="310"/>
      <c r="AL112" s="310"/>
    </row>
    <row r="113" spans="1:38" ht="11.1" customHeight="1" x14ac:dyDescent="0.25">
      <c r="A113" s="316" t="s">
        <v>428</v>
      </c>
      <c r="B113" s="316"/>
      <c r="C113" s="316"/>
      <c r="M113" s="316" t="s">
        <v>429</v>
      </c>
      <c r="N113" s="316"/>
      <c r="O113" s="316"/>
      <c r="P113" s="316"/>
      <c r="Q113" s="310">
        <v>0</v>
      </c>
      <c r="R113" s="310"/>
      <c r="T113" s="317">
        <v>1453.34</v>
      </c>
      <c r="U113" s="317"/>
      <c r="V113" s="317"/>
      <c r="Y113" s="317">
        <v>1453.34</v>
      </c>
      <c r="Z113" s="317"/>
      <c r="AA113" s="317"/>
      <c r="AB113" s="317"/>
      <c r="AC113" s="317"/>
      <c r="AD113" s="317"/>
      <c r="AF113" s="310">
        <v>0</v>
      </c>
      <c r="AG113" s="310"/>
      <c r="AH113" s="310"/>
      <c r="AI113" s="310"/>
      <c r="AJ113" s="310"/>
      <c r="AK113" s="310"/>
      <c r="AL113" s="310"/>
    </row>
    <row r="114" spans="1:38" ht="11.1" customHeight="1" x14ac:dyDescent="0.25">
      <c r="A114" s="316" t="s">
        <v>430</v>
      </c>
      <c r="B114" s="316"/>
      <c r="C114" s="316"/>
      <c r="M114" s="316" t="s">
        <v>240</v>
      </c>
      <c r="N114" s="316"/>
      <c r="O114" s="316"/>
      <c r="P114" s="316"/>
      <c r="Q114" s="310">
        <v>0</v>
      </c>
      <c r="R114" s="310"/>
      <c r="T114" s="317">
        <v>1171.1600000000001</v>
      </c>
      <c r="U114" s="317"/>
      <c r="V114" s="317"/>
      <c r="Y114" s="317">
        <v>1272.81</v>
      </c>
      <c r="Z114" s="317"/>
      <c r="AA114" s="317"/>
      <c r="AB114" s="317"/>
      <c r="AC114" s="317"/>
      <c r="AD114" s="317"/>
      <c r="AF114" s="310">
        <v>-101.65</v>
      </c>
      <c r="AG114" s="310"/>
      <c r="AH114" s="310"/>
      <c r="AI114" s="310"/>
      <c r="AJ114" s="310"/>
      <c r="AK114" s="310"/>
      <c r="AL114" s="310"/>
    </row>
    <row r="115" spans="1:38" ht="11.1" customHeight="1" x14ac:dyDescent="0.25">
      <c r="A115" s="316" t="s">
        <v>431</v>
      </c>
      <c r="B115" s="316"/>
      <c r="C115" s="316"/>
      <c r="M115" s="316" t="s">
        <v>241</v>
      </c>
      <c r="N115" s="316"/>
      <c r="O115" s="316"/>
      <c r="P115" s="316"/>
      <c r="Q115" s="310">
        <v>0</v>
      </c>
      <c r="R115" s="310"/>
      <c r="T115" s="317">
        <v>303957</v>
      </c>
      <c r="U115" s="317"/>
      <c r="V115" s="317"/>
      <c r="Y115" s="317">
        <v>329286.75</v>
      </c>
      <c r="Z115" s="317"/>
      <c r="AA115" s="317"/>
      <c r="AB115" s="317"/>
      <c r="AC115" s="317"/>
      <c r="AD115" s="317"/>
      <c r="AF115" s="310">
        <v>-25329.75</v>
      </c>
      <c r="AG115" s="310"/>
      <c r="AH115" s="310"/>
      <c r="AI115" s="310"/>
      <c r="AJ115" s="310"/>
      <c r="AK115" s="310"/>
      <c r="AL115" s="310"/>
    </row>
    <row r="116" spans="1:38" ht="11.1" customHeight="1" x14ac:dyDescent="0.25">
      <c r="A116" s="316" t="s">
        <v>432</v>
      </c>
      <c r="B116" s="316"/>
      <c r="C116" s="316"/>
      <c r="M116" s="316" t="s">
        <v>251</v>
      </c>
      <c r="N116" s="316"/>
      <c r="O116" s="316"/>
      <c r="P116" s="316"/>
      <c r="Q116" s="310">
        <v>0</v>
      </c>
      <c r="R116" s="310"/>
      <c r="T116" s="317">
        <v>145</v>
      </c>
      <c r="U116" s="317"/>
      <c r="V116" s="317"/>
      <c r="Y116" s="317">
        <v>145</v>
      </c>
      <c r="Z116" s="317"/>
      <c r="AA116" s="317"/>
      <c r="AB116" s="317"/>
      <c r="AC116" s="317"/>
      <c r="AD116" s="317"/>
      <c r="AF116" s="310">
        <v>0</v>
      </c>
      <c r="AG116" s="310"/>
      <c r="AH116" s="310"/>
      <c r="AI116" s="310"/>
      <c r="AJ116" s="310"/>
      <c r="AK116" s="310"/>
      <c r="AL116" s="310"/>
    </row>
    <row r="117" spans="1:38" ht="11.1" customHeight="1" x14ac:dyDescent="0.25">
      <c r="A117" s="316" t="s">
        <v>433</v>
      </c>
      <c r="B117" s="316"/>
      <c r="C117" s="316"/>
      <c r="M117" s="316" t="s">
        <v>252</v>
      </c>
      <c r="N117" s="316"/>
      <c r="O117" s="316"/>
      <c r="P117" s="316"/>
      <c r="Q117" s="310">
        <v>0</v>
      </c>
      <c r="R117" s="310"/>
      <c r="T117" s="317">
        <v>722387.9</v>
      </c>
      <c r="U117" s="317"/>
      <c r="V117" s="317"/>
      <c r="Y117" s="317">
        <v>777956.2</v>
      </c>
      <c r="Z117" s="317"/>
      <c r="AA117" s="317"/>
      <c r="AB117" s="317"/>
      <c r="AC117" s="317"/>
      <c r="AD117" s="317"/>
      <c r="AF117" s="310">
        <v>-55568.3</v>
      </c>
      <c r="AG117" s="310"/>
      <c r="AH117" s="310"/>
      <c r="AI117" s="310"/>
      <c r="AJ117" s="310"/>
      <c r="AK117" s="310"/>
      <c r="AL117" s="310"/>
    </row>
    <row r="118" spans="1:38" ht="11.1" customHeight="1" x14ac:dyDescent="0.25">
      <c r="A118" s="316" t="s">
        <v>434</v>
      </c>
      <c r="B118" s="316"/>
      <c r="C118" s="316"/>
      <c r="M118" s="316" t="s">
        <v>253</v>
      </c>
      <c r="N118" s="316"/>
      <c r="O118" s="316"/>
      <c r="P118" s="316"/>
      <c r="Q118" s="310">
        <v>0</v>
      </c>
      <c r="R118" s="310"/>
      <c r="T118" s="317">
        <v>36101.81</v>
      </c>
      <c r="U118" s="317"/>
      <c r="V118" s="317"/>
      <c r="Y118" s="317">
        <v>36101.81</v>
      </c>
      <c r="Z118" s="317"/>
      <c r="AA118" s="317"/>
      <c r="AB118" s="317"/>
      <c r="AC118" s="317"/>
      <c r="AD118" s="317"/>
      <c r="AF118" s="310">
        <v>0</v>
      </c>
      <c r="AG118" s="310"/>
      <c r="AH118" s="310"/>
      <c r="AI118" s="310"/>
      <c r="AJ118" s="310"/>
      <c r="AK118" s="310"/>
      <c r="AL118" s="310"/>
    </row>
    <row r="119" spans="1:38" ht="11.1" customHeight="1" x14ac:dyDescent="0.25">
      <c r="A119" s="316" t="s">
        <v>435</v>
      </c>
      <c r="B119" s="316"/>
      <c r="C119" s="316"/>
      <c r="M119" s="316" t="s">
        <v>254</v>
      </c>
      <c r="N119" s="316"/>
      <c r="O119" s="316"/>
      <c r="P119" s="316"/>
      <c r="Q119" s="310">
        <v>0</v>
      </c>
      <c r="R119" s="310"/>
      <c r="T119" s="317">
        <v>626.24</v>
      </c>
      <c r="U119" s="317"/>
      <c r="V119" s="317"/>
      <c r="Y119" s="317">
        <v>626.24</v>
      </c>
      <c r="Z119" s="317"/>
      <c r="AA119" s="317"/>
      <c r="AB119" s="317"/>
      <c r="AC119" s="317"/>
      <c r="AD119" s="317"/>
      <c r="AF119" s="310">
        <v>0</v>
      </c>
      <c r="AG119" s="310"/>
      <c r="AH119" s="310"/>
      <c r="AI119" s="310"/>
      <c r="AJ119" s="310"/>
      <c r="AK119" s="310"/>
      <c r="AL119" s="310"/>
    </row>
    <row r="120" spans="1:38" ht="11.1" customHeight="1" x14ac:dyDescent="0.25">
      <c r="A120" s="316" t="s">
        <v>436</v>
      </c>
      <c r="B120" s="316"/>
      <c r="C120" s="316"/>
      <c r="M120" s="316" t="s">
        <v>255</v>
      </c>
      <c r="N120" s="316"/>
      <c r="O120" s="316"/>
      <c r="P120" s="316"/>
      <c r="Q120" s="310">
        <v>0</v>
      </c>
      <c r="R120" s="310"/>
      <c r="T120" s="317">
        <v>49.52</v>
      </c>
      <c r="U120" s="317"/>
      <c r="V120" s="317"/>
      <c r="Y120" s="317">
        <v>49.52</v>
      </c>
      <c r="Z120" s="317"/>
      <c r="AA120" s="317"/>
      <c r="AB120" s="317"/>
      <c r="AC120" s="317"/>
      <c r="AD120" s="317"/>
      <c r="AF120" s="310">
        <v>0</v>
      </c>
      <c r="AG120" s="310"/>
      <c r="AH120" s="310"/>
      <c r="AI120" s="310"/>
      <c r="AJ120" s="310"/>
      <c r="AK120" s="310"/>
      <c r="AL120" s="310"/>
    </row>
    <row r="121" spans="1:38" ht="11.1" customHeight="1" x14ac:dyDescent="0.25">
      <c r="A121" s="316" t="s">
        <v>437</v>
      </c>
      <c r="B121" s="316"/>
      <c r="C121" s="316"/>
      <c r="M121" s="316" t="s">
        <v>256</v>
      </c>
      <c r="N121" s="316"/>
      <c r="O121" s="316"/>
      <c r="P121" s="316"/>
      <c r="Q121" s="310">
        <v>0</v>
      </c>
      <c r="R121" s="310"/>
      <c r="T121" s="317">
        <v>1860</v>
      </c>
      <c r="U121" s="317"/>
      <c r="V121" s="317"/>
      <c r="Y121" s="317">
        <v>1860</v>
      </c>
      <c r="Z121" s="317"/>
      <c r="AA121" s="317"/>
      <c r="AB121" s="317"/>
      <c r="AC121" s="317"/>
      <c r="AD121" s="317"/>
      <c r="AF121" s="310">
        <v>0</v>
      </c>
      <c r="AG121" s="310"/>
      <c r="AH121" s="310"/>
      <c r="AI121" s="310"/>
      <c r="AJ121" s="310"/>
      <c r="AK121" s="310"/>
      <c r="AL121" s="310"/>
    </row>
    <row r="122" spans="1:38" ht="11.1" customHeight="1" x14ac:dyDescent="0.25">
      <c r="A122" s="316" t="s">
        <v>438</v>
      </c>
      <c r="B122" s="316"/>
      <c r="C122" s="316"/>
      <c r="M122" s="316" t="s">
        <v>257</v>
      </c>
      <c r="N122" s="316"/>
      <c r="O122" s="316"/>
      <c r="P122" s="316"/>
      <c r="Q122" s="310">
        <v>0</v>
      </c>
      <c r="R122" s="310"/>
      <c r="T122" s="317">
        <v>3429.94</v>
      </c>
      <c r="U122" s="317"/>
      <c r="V122" s="317"/>
      <c r="Y122" s="317">
        <v>3429.94</v>
      </c>
      <c r="Z122" s="317"/>
      <c r="AA122" s="317"/>
      <c r="AB122" s="317"/>
      <c r="AC122" s="317"/>
      <c r="AD122" s="317"/>
      <c r="AF122" s="310">
        <v>0</v>
      </c>
      <c r="AG122" s="310"/>
      <c r="AH122" s="310"/>
      <c r="AI122" s="310"/>
      <c r="AJ122" s="310"/>
      <c r="AK122" s="310"/>
      <c r="AL122" s="310"/>
    </row>
    <row r="123" spans="1:38" ht="11.1" customHeight="1" x14ac:dyDescent="0.25">
      <c r="A123" s="316" t="s">
        <v>439</v>
      </c>
      <c r="B123" s="316"/>
      <c r="C123" s="316"/>
      <c r="M123" s="316" t="s">
        <v>258</v>
      </c>
      <c r="N123" s="316"/>
      <c r="O123" s="316"/>
      <c r="P123" s="316"/>
      <c r="Q123" s="310">
        <v>0</v>
      </c>
      <c r="R123" s="310"/>
      <c r="T123" s="317">
        <v>2842</v>
      </c>
      <c r="U123" s="317"/>
      <c r="V123" s="317"/>
      <c r="Y123" s="317">
        <v>2842</v>
      </c>
      <c r="Z123" s="317"/>
      <c r="AA123" s="317"/>
      <c r="AB123" s="317"/>
      <c r="AC123" s="317"/>
      <c r="AD123" s="317"/>
      <c r="AF123" s="310">
        <v>0</v>
      </c>
      <c r="AG123" s="310"/>
      <c r="AH123" s="310"/>
      <c r="AI123" s="310"/>
      <c r="AJ123" s="310"/>
      <c r="AK123" s="310"/>
      <c r="AL123" s="310"/>
    </row>
    <row r="124" spans="1:38" ht="11.1" customHeight="1" x14ac:dyDescent="0.25">
      <c r="A124" s="316" t="s">
        <v>440</v>
      </c>
      <c r="B124" s="316"/>
      <c r="C124" s="316"/>
      <c r="M124" s="316" t="s">
        <v>259</v>
      </c>
      <c r="N124" s="316"/>
      <c r="O124" s="316"/>
      <c r="P124" s="316"/>
      <c r="Q124" s="310">
        <v>0</v>
      </c>
      <c r="R124" s="310"/>
      <c r="T124" s="317">
        <v>92499.05</v>
      </c>
      <c r="U124" s="317"/>
      <c r="V124" s="317"/>
      <c r="Y124" s="317">
        <v>92499.05</v>
      </c>
      <c r="Z124" s="317"/>
      <c r="AA124" s="317"/>
      <c r="AB124" s="317"/>
      <c r="AC124" s="317"/>
      <c r="AD124" s="317"/>
      <c r="AF124" s="310">
        <v>0</v>
      </c>
      <c r="AG124" s="310"/>
      <c r="AH124" s="310"/>
      <c r="AI124" s="310"/>
      <c r="AJ124" s="310"/>
      <c r="AK124" s="310"/>
      <c r="AL124" s="310"/>
    </row>
    <row r="125" spans="1:38" ht="11.1" customHeight="1" x14ac:dyDescent="0.25">
      <c r="A125" s="316" t="s">
        <v>441</v>
      </c>
      <c r="B125" s="316"/>
      <c r="C125" s="316"/>
      <c r="M125" s="316" t="s">
        <v>442</v>
      </c>
      <c r="N125" s="316"/>
      <c r="O125" s="316"/>
      <c r="P125" s="316"/>
      <c r="Q125" s="310">
        <v>0</v>
      </c>
      <c r="R125" s="310"/>
      <c r="T125" s="317">
        <v>10720</v>
      </c>
      <c r="U125" s="317"/>
      <c r="V125" s="317"/>
      <c r="Y125" s="317">
        <v>10720</v>
      </c>
      <c r="Z125" s="317"/>
      <c r="AA125" s="317"/>
      <c r="AB125" s="317"/>
      <c r="AC125" s="317"/>
      <c r="AD125" s="317"/>
      <c r="AF125" s="310">
        <v>0</v>
      </c>
      <c r="AG125" s="310"/>
      <c r="AH125" s="310"/>
      <c r="AI125" s="310"/>
      <c r="AJ125" s="310"/>
      <c r="AK125" s="310"/>
      <c r="AL125" s="310"/>
    </row>
    <row r="126" spans="1:38" ht="11.1" customHeight="1" x14ac:dyDescent="0.25">
      <c r="A126" s="316" t="s">
        <v>443</v>
      </c>
      <c r="B126" s="316"/>
      <c r="C126" s="316"/>
      <c r="M126" s="316" t="s">
        <v>260</v>
      </c>
      <c r="N126" s="316"/>
      <c r="O126" s="316"/>
      <c r="P126" s="316"/>
      <c r="Q126" s="310">
        <v>0</v>
      </c>
      <c r="R126" s="310"/>
      <c r="T126" s="317">
        <v>147</v>
      </c>
      <c r="U126" s="317"/>
      <c r="V126" s="317"/>
      <c r="Y126" s="317">
        <v>147</v>
      </c>
      <c r="Z126" s="317"/>
      <c r="AA126" s="317"/>
      <c r="AB126" s="317"/>
      <c r="AC126" s="317"/>
      <c r="AD126" s="317"/>
      <c r="AF126" s="310">
        <v>0</v>
      </c>
      <c r="AG126" s="310"/>
      <c r="AH126" s="310"/>
      <c r="AI126" s="310"/>
      <c r="AJ126" s="310"/>
      <c r="AK126" s="310"/>
      <c r="AL126" s="310"/>
    </row>
    <row r="127" spans="1:38" ht="11.1" customHeight="1" x14ac:dyDescent="0.25">
      <c r="A127" s="316" t="s">
        <v>444</v>
      </c>
      <c r="B127" s="316"/>
      <c r="C127" s="316"/>
      <c r="M127" s="316" t="s">
        <v>261</v>
      </c>
      <c r="N127" s="316"/>
      <c r="O127" s="316"/>
      <c r="P127" s="316"/>
      <c r="Q127" s="310">
        <v>0</v>
      </c>
      <c r="R127" s="310"/>
      <c r="T127" s="317">
        <v>250000</v>
      </c>
      <c r="U127" s="317"/>
      <c r="V127" s="317"/>
      <c r="Y127" s="317">
        <v>250000</v>
      </c>
      <c r="Z127" s="317"/>
      <c r="AA127" s="317"/>
      <c r="AB127" s="317"/>
      <c r="AC127" s="317"/>
      <c r="AD127" s="317"/>
      <c r="AF127" s="310">
        <v>0</v>
      </c>
      <c r="AG127" s="310"/>
      <c r="AH127" s="310"/>
      <c r="AI127" s="310"/>
      <c r="AJ127" s="310"/>
      <c r="AK127" s="310"/>
      <c r="AL127" s="310"/>
    </row>
    <row r="128" spans="1:38" ht="11.1" customHeight="1" x14ac:dyDescent="0.25">
      <c r="A128" s="316" t="s">
        <v>445</v>
      </c>
      <c r="B128" s="316"/>
      <c r="C128" s="316"/>
      <c r="M128" s="316" t="s">
        <v>262</v>
      </c>
      <c r="N128" s="316"/>
      <c r="O128" s="316"/>
      <c r="P128" s="316"/>
      <c r="Q128" s="310">
        <v>0</v>
      </c>
      <c r="R128" s="310"/>
      <c r="T128" s="317">
        <v>15000</v>
      </c>
      <c r="U128" s="317"/>
      <c r="V128" s="317"/>
      <c r="Y128" s="317">
        <v>15000</v>
      </c>
      <c r="Z128" s="317"/>
      <c r="AA128" s="317"/>
      <c r="AB128" s="317"/>
      <c r="AC128" s="317"/>
      <c r="AD128" s="317"/>
      <c r="AF128" s="310">
        <v>0</v>
      </c>
      <c r="AG128" s="310"/>
      <c r="AH128" s="310"/>
      <c r="AI128" s="310"/>
      <c r="AJ128" s="310"/>
      <c r="AK128" s="310"/>
      <c r="AL128" s="310"/>
    </row>
    <row r="129" spans="1:38" ht="11.1" customHeight="1" x14ac:dyDescent="0.25">
      <c r="A129" s="316" t="s">
        <v>446</v>
      </c>
      <c r="B129" s="316"/>
      <c r="C129" s="316"/>
      <c r="M129" s="316" t="s">
        <v>263</v>
      </c>
      <c r="N129" s="316"/>
      <c r="O129" s="316"/>
      <c r="P129" s="316"/>
      <c r="Q129" s="310">
        <v>-5000</v>
      </c>
      <c r="R129" s="310"/>
      <c r="T129" s="317">
        <v>5000</v>
      </c>
      <c r="U129" s="317"/>
      <c r="V129" s="317"/>
      <c r="Y129" s="317">
        <v>0</v>
      </c>
      <c r="Z129" s="317"/>
      <c r="AA129" s="317"/>
      <c r="AB129" s="317"/>
      <c r="AC129" s="317"/>
      <c r="AD129" s="317"/>
      <c r="AF129" s="310">
        <v>0</v>
      </c>
      <c r="AG129" s="310"/>
      <c r="AH129" s="310"/>
      <c r="AI129" s="310"/>
      <c r="AJ129" s="310"/>
      <c r="AK129" s="310"/>
      <c r="AL129" s="310"/>
    </row>
    <row r="130" spans="1:38" ht="11.1" customHeight="1" x14ac:dyDescent="0.25">
      <c r="A130" s="316" t="s">
        <v>447</v>
      </c>
      <c r="B130" s="316"/>
      <c r="C130" s="316"/>
      <c r="M130" s="316" t="s">
        <v>264</v>
      </c>
      <c r="N130" s="316"/>
      <c r="O130" s="316"/>
      <c r="P130" s="316"/>
      <c r="Q130" s="310">
        <v>0</v>
      </c>
      <c r="R130" s="310"/>
      <c r="T130" s="317">
        <v>308</v>
      </c>
      <c r="U130" s="317"/>
      <c r="V130" s="317"/>
      <c r="Y130" s="317">
        <v>308</v>
      </c>
      <c r="Z130" s="317"/>
      <c r="AA130" s="317"/>
      <c r="AB130" s="317"/>
      <c r="AC130" s="317"/>
      <c r="AD130" s="317"/>
      <c r="AF130" s="310">
        <v>0</v>
      </c>
      <c r="AG130" s="310"/>
      <c r="AH130" s="310"/>
      <c r="AI130" s="310"/>
      <c r="AJ130" s="310"/>
      <c r="AK130" s="310"/>
      <c r="AL130" s="310"/>
    </row>
    <row r="131" spans="1:38" ht="11.1" customHeight="1" x14ac:dyDescent="0.25">
      <c r="A131" s="316" t="s">
        <v>448</v>
      </c>
      <c r="B131" s="316"/>
      <c r="C131" s="316"/>
      <c r="M131" s="316" t="s">
        <v>265</v>
      </c>
      <c r="N131" s="316"/>
      <c r="O131" s="316"/>
      <c r="P131" s="316"/>
      <c r="Q131" s="310">
        <v>0</v>
      </c>
      <c r="R131" s="310"/>
      <c r="T131" s="317">
        <v>10000</v>
      </c>
      <c r="U131" s="317"/>
      <c r="V131" s="317"/>
      <c r="Y131" s="317">
        <v>10000</v>
      </c>
      <c r="Z131" s="317"/>
      <c r="AA131" s="317"/>
      <c r="AB131" s="317"/>
      <c r="AC131" s="317"/>
      <c r="AD131" s="317"/>
      <c r="AF131" s="310">
        <v>0</v>
      </c>
      <c r="AG131" s="310"/>
      <c r="AH131" s="310"/>
      <c r="AI131" s="310"/>
      <c r="AJ131" s="310"/>
      <c r="AK131" s="310"/>
      <c r="AL131" s="310"/>
    </row>
    <row r="132" spans="1:38" ht="11.1" customHeight="1" x14ac:dyDescent="0.25">
      <c r="A132" s="316" t="s">
        <v>449</v>
      </c>
      <c r="B132" s="316"/>
      <c r="C132" s="316"/>
      <c r="M132" s="316" t="s">
        <v>266</v>
      </c>
      <c r="N132" s="316"/>
      <c r="O132" s="316"/>
      <c r="P132" s="316"/>
      <c r="Q132" s="310">
        <v>-568.4</v>
      </c>
      <c r="R132" s="310"/>
      <c r="T132" s="317">
        <v>2842</v>
      </c>
      <c r="U132" s="317"/>
      <c r="V132" s="317"/>
      <c r="Y132" s="317">
        <v>2273.6</v>
      </c>
      <c r="Z132" s="317"/>
      <c r="AA132" s="317"/>
      <c r="AB132" s="317"/>
      <c r="AC132" s="317"/>
      <c r="AD132" s="317"/>
      <c r="AF132" s="310">
        <v>0</v>
      </c>
      <c r="AG132" s="310"/>
      <c r="AH132" s="310"/>
      <c r="AI132" s="310"/>
      <c r="AJ132" s="310"/>
      <c r="AK132" s="310"/>
      <c r="AL132" s="310"/>
    </row>
    <row r="133" spans="1:38" ht="11.1" customHeight="1" x14ac:dyDescent="0.25">
      <c r="A133" s="316" t="s">
        <v>450</v>
      </c>
      <c r="B133" s="316"/>
      <c r="C133" s="316"/>
      <c r="M133" s="316" t="s">
        <v>267</v>
      </c>
      <c r="N133" s="316"/>
      <c r="O133" s="316"/>
      <c r="P133" s="316"/>
      <c r="Q133" s="310">
        <v>0</v>
      </c>
      <c r="R133" s="310"/>
      <c r="T133" s="317">
        <v>40.4</v>
      </c>
      <c r="U133" s="317"/>
      <c r="V133" s="317"/>
      <c r="Y133" s="317">
        <v>40.4</v>
      </c>
      <c r="Z133" s="317"/>
      <c r="AA133" s="317"/>
      <c r="AB133" s="317"/>
      <c r="AC133" s="317"/>
      <c r="AD133" s="317"/>
      <c r="AF133" s="310">
        <v>0</v>
      </c>
      <c r="AG133" s="310"/>
      <c r="AH133" s="310"/>
      <c r="AI133" s="310"/>
      <c r="AJ133" s="310"/>
      <c r="AK133" s="310"/>
      <c r="AL133" s="310"/>
    </row>
    <row r="134" spans="1:38" ht="11.1" customHeight="1" x14ac:dyDescent="0.25">
      <c r="A134" s="316" t="s">
        <v>451</v>
      </c>
      <c r="B134" s="316"/>
      <c r="C134" s="316"/>
      <c r="M134" s="316" t="s">
        <v>452</v>
      </c>
      <c r="N134" s="316"/>
      <c r="O134" s="316"/>
      <c r="P134" s="316"/>
      <c r="Q134" s="310">
        <v>0</v>
      </c>
      <c r="R134" s="310"/>
      <c r="T134" s="317">
        <v>24425.97</v>
      </c>
      <c r="U134" s="317"/>
      <c r="V134" s="317"/>
      <c r="Y134" s="317">
        <v>24425.97</v>
      </c>
      <c r="Z134" s="317"/>
      <c r="AA134" s="317"/>
      <c r="AB134" s="317"/>
      <c r="AC134" s="317"/>
      <c r="AD134" s="317"/>
      <c r="AF134" s="310">
        <v>0</v>
      </c>
      <c r="AG134" s="310"/>
      <c r="AH134" s="310"/>
      <c r="AI134" s="310"/>
      <c r="AJ134" s="310"/>
      <c r="AK134" s="310"/>
      <c r="AL134" s="310"/>
    </row>
    <row r="135" spans="1:38" ht="11.1" customHeight="1" x14ac:dyDescent="0.25">
      <c r="A135" s="316" t="s">
        <v>453</v>
      </c>
      <c r="B135" s="316"/>
      <c r="C135" s="316"/>
      <c r="M135" s="316" t="s">
        <v>454</v>
      </c>
      <c r="N135" s="316"/>
      <c r="O135" s="316"/>
      <c r="P135" s="316"/>
      <c r="Q135" s="310">
        <v>0</v>
      </c>
      <c r="R135" s="310"/>
      <c r="T135" s="317">
        <v>2720</v>
      </c>
      <c r="U135" s="317"/>
      <c r="V135" s="317"/>
      <c r="Y135" s="317">
        <v>2720</v>
      </c>
      <c r="Z135" s="317"/>
      <c r="AA135" s="317"/>
      <c r="AB135" s="317"/>
      <c r="AC135" s="317"/>
      <c r="AD135" s="317"/>
      <c r="AF135" s="310">
        <v>0</v>
      </c>
      <c r="AG135" s="310"/>
      <c r="AH135" s="310"/>
      <c r="AI135" s="310"/>
      <c r="AJ135" s="310"/>
      <c r="AK135" s="310"/>
      <c r="AL135" s="310"/>
    </row>
    <row r="136" spans="1:38" ht="11.1" customHeight="1" x14ac:dyDescent="0.25">
      <c r="A136" s="316" t="s">
        <v>455</v>
      </c>
      <c r="B136" s="316"/>
      <c r="C136" s="316"/>
      <c r="M136" s="316" t="s">
        <v>456</v>
      </c>
      <c r="N136" s="316"/>
      <c r="O136" s="316"/>
      <c r="P136" s="316"/>
      <c r="Q136" s="310">
        <v>0</v>
      </c>
      <c r="R136" s="310"/>
      <c r="T136" s="317">
        <v>928.8</v>
      </c>
      <c r="U136" s="317"/>
      <c r="V136" s="317"/>
      <c r="Y136" s="317">
        <v>928.8</v>
      </c>
      <c r="Z136" s="317"/>
      <c r="AA136" s="317"/>
      <c r="AB136" s="317"/>
      <c r="AC136" s="317"/>
      <c r="AD136" s="317"/>
      <c r="AF136" s="310">
        <v>0</v>
      </c>
      <c r="AG136" s="310"/>
      <c r="AH136" s="310"/>
      <c r="AI136" s="310"/>
      <c r="AJ136" s="310"/>
      <c r="AK136" s="310"/>
      <c r="AL136" s="310"/>
    </row>
    <row r="137" spans="1:38" ht="11.1" customHeight="1" x14ac:dyDescent="0.25">
      <c r="A137" s="316" t="s">
        <v>457</v>
      </c>
      <c r="B137" s="316"/>
      <c r="C137" s="316"/>
      <c r="M137" s="316" t="s">
        <v>458</v>
      </c>
      <c r="N137" s="316"/>
      <c r="O137" s="316"/>
      <c r="P137" s="316"/>
      <c r="Q137" s="310">
        <v>0</v>
      </c>
      <c r="R137" s="310"/>
      <c r="T137" s="317">
        <v>51.2</v>
      </c>
      <c r="U137" s="317"/>
      <c r="V137" s="317"/>
      <c r="Y137" s="317">
        <v>51.2</v>
      </c>
      <c r="Z137" s="317"/>
      <c r="AA137" s="317"/>
      <c r="AB137" s="317"/>
      <c r="AC137" s="317"/>
      <c r="AD137" s="317"/>
      <c r="AF137" s="310">
        <v>0</v>
      </c>
      <c r="AG137" s="310"/>
      <c r="AH137" s="310"/>
      <c r="AI137" s="310"/>
      <c r="AJ137" s="310"/>
      <c r="AK137" s="310"/>
      <c r="AL137" s="310"/>
    </row>
    <row r="138" spans="1:38" ht="11.1" customHeight="1" x14ac:dyDescent="0.25">
      <c r="A138" s="316" t="s">
        <v>459</v>
      </c>
      <c r="B138" s="316"/>
      <c r="C138" s="316"/>
      <c r="M138" s="316" t="s">
        <v>460</v>
      </c>
      <c r="N138" s="316"/>
      <c r="O138" s="316"/>
      <c r="P138" s="316"/>
      <c r="Q138" s="310">
        <v>0</v>
      </c>
      <c r="R138" s="310"/>
      <c r="T138" s="317">
        <v>560</v>
      </c>
      <c r="U138" s="317"/>
      <c r="V138" s="317"/>
      <c r="Y138" s="317">
        <v>560</v>
      </c>
      <c r="Z138" s="317"/>
      <c r="AA138" s="317"/>
      <c r="AB138" s="317"/>
      <c r="AC138" s="317"/>
      <c r="AD138" s="317"/>
      <c r="AF138" s="310">
        <v>0</v>
      </c>
      <c r="AG138" s="310"/>
      <c r="AH138" s="310"/>
      <c r="AI138" s="310"/>
      <c r="AJ138" s="310"/>
      <c r="AK138" s="310"/>
      <c r="AL138" s="310"/>
    </row>
    <row r="139" spans="1:38" ht="11.1" customHeight="1" x14ac:dyDescent="0.25">
      <c r="A139" s="316" t="s">
        <v>461</v>
      </c>
      <c r="B139" s="316"/>
      <c r="C139" s="316"/>
      <c r="M139" s="316" t="s">
        <v>462</v>
      </c>
      <c r="N139" s="316"/>
      <c r="O139" s="316"/>
      <c r="P139" s="316"/>
      <c r="Q139" s="310">
        <v>0</v>
      </c>
      <c r="R139" s="310"/>
      <c r="T139" s="317">
        <v>1504.71</v>
      </c>
      <c r="U139" s="317"/>
      <c r="V139" s="317"/>
      <c r="Y139" s="317">
        <v>1504.71</v>
      </c>
      <c r="Z139" s="317"/>
      <c r="AA139" s="317"/>
      <c r="AB139" s="317"/>
      <c r="AC139" s="317"/>
      <c r="AD139" s="317"/>
      <c r="AF139" s="310">
        <v>0</v>
      </c>
      <c r="AG139" s="310"/>
      <c r="AH139" s="310"/>
      <c r="AI139" s="310"/>
      <c r="AJ139" s="310"/>
      <c r="AK139" s="310"/>
      <c r="AL139" s="310"/>
    </row>
    <row r="140" spans="1:38" ht="11.1" customHeight="1" x14ac:dyDescent="0.25">
      <c r="A140" s="316" t="s">
        <v>463</v>
      </c>
      <c r="B140" s="316"/>
      <c r="C140" s="316"/>
      <c r="M140" s="316" t="s">
        <v>464</v>
      </c>
      <c r="N140" s="316"/>
      <c r="O140" s="316"/>
      <c r="P140" s="316"/>
      <c r="Q140" s="310">
        <v>0</v>
      </c>
      <c r="R140" s="310"/>
      <c r="T140" s="317">
        <v>3860</v>
      </c>
      <c r="U140" s="317"/>
      <c r="V140" s="317"/>
      <c r="Y140" s="317">
        <v>3860</v>
      </c>
      <c r="Z140" s="317"/>
      <c r="AA140" s="317"/>
      <c r="AB140" s="317"/>
      <c r="AC140" s="317"/>
      <c r="AD140" s="317"/>
      <c r="AF140" s="310">
        <v>0</v>
      </c>
      <c r="AG140" s="310"/>
      <c r="AH140" s="310"/>
      <c r="AI140" s="310"/>
      <c r="AJ140" s="310"/>
      <c r="AK140" s="310"/>
      <c r="AL140" s="310"/>
    </row>
    <row r="141" spans="1:38" ht="11.1" customHeight="1" x14ac:dyDescent="0.25">
      <c r="A141" s="316" t="s">
        <v>465</v>
      </c>
      <c r="B141" s="316"/>
      <c r="C141" s="316"/>
      <c r="M141" s="316" t="s">
        <v>466</v>
      </c>
      <c r="N141" s="316"/>
      <c r="O141" s="316"/>
      <c r="P141" s="316"/>
      <c r="Q141" s="310">
        <v>0</v>
      </c>
      <c r="R141" s="310"/>
      <c r="T141" s="317">
        <v>45810.95</v>
      </c>
      <c r="U141" s="317"/>
      <c r="V141" s="317"/>
      <c r="Y141" s="317">
        <v>59133.7</v>
      </c>
      <c r="Z141" s="317"/>
      <c r="AA141" s="317"/>
      <c r="AB141" s="317"/>
      <c r="AC141" s="317"/>
      <c r="AD141" s="317"/>
      <c r="AF141" s="310">
        <v>-13322.75</v>
      </c>
      <c r="AG141" s="310"/>
      <c r="AH141" s="310"/>
      <c r="AI141" s="310"/>
      <c r="AJ141" s="310"/>
      <c r="AK141" s="310"/>
      <c r="AL141" s="310"/>
    </row>
    <row r="142" spans="1:38" ht="11.1" customHeight="1" x14ac:dyDescent="0.25">
      <c r="A142" s="316" t="s">
        <v>467</v>
      </c>
      <c r="B142" s="316"/>
      <c r="C142" s="316"/>
      <c r="M142" s="316" t="s">
        <v>468</v>
      </c>
      <c r="N142" s="316"/>
      <c r="O142" s="316"/>
      <c r="P142" s="316"/>
      <c r="Q142" s="310">
        <v>0</v>
      </c>
      <c r="R142" s="310"/>
      <c r="T142" s="317">
        <v>10000</v>
      </c>
      <c r="U142" s="317"/>
      <c r="V142" s="317"/>
      <c r="Y142" s="317">
        <v>10000</v>
      </c>
      <c r="Z142" s="317"/>
      <c r="AA142" s="317"/>
      <c r="AB142" s="317"/>
      <c r="AC142" s="317"/>
      <c r="AD142" s="317"/>
      <c r="AF142" s="310">
        <v>0</v>
      </c>
      <c r="AG142" s="310"/>
      <c r="AH142" s="310"/>
      <c r="AI142" s="310"/>
      <c r="AJ142" s="310"/>
      <c r="AK142" s="310"/>
      <c r="AL142" s="310"/>
    </row>
    <row r="143" spans="1:38" ht="11.1" customHeight="1" x14ac:dyDescent="0.25">
      <c r="A143" s="316" t="s">
        <v>469</v>
      </c>
      <c r="B143" s="316"/>
      <c r="C143" s="316"/>
      <c r="M143" s="316" t="s">
        <v>470</v>
      </c>
      <c r="N143" s="316"/>
      <c r="O143" s="316"/>
      <c r="P143" s="316"/>
      <c r="Q143" s="310">
        <v>0</v>
      </c>
      <c r="R143" s="310"/>
      <c r="T143" s="317">
        <v>12000</v>
      </c>
      <c r="U143" s="317"/>
      <c r="V143" s="317"/>
      <c r="Y143" s="317">
        <v>12000</v>
      </c>
      <c r="Z143" s="317"/>
      <c r="AA143" s="317"/>
      <c r="AB143" s="317"/>
      <c r="AC143" s="317"/>
      <c r="AD143" s="317"/>
      <c r="AF143" s="310">
        <v>0</v>
      </c>
      <c r="AG143" s="310"/>
      <c r="AH143" s="310"/>
      <c r="AI143" s="310"/>
      <c r="AJ143" s="310"/>
      <c r="AK143" s="310"/>
      <c r="AL143" s="310"/>
    </row>
    <row r="144" spans="1:38" ht="11.1" customHeight="1" x14ac:dyDescent="0.25">
      <c r="A144" s="316" t="s">
        <v>471</v>
      </c>
      <c r="B144" s="316"/>
      <c r="C144" s="316"/>
      <c r="M144" s="316" t="s">
        <v>472</v>
      </c>
      <c r="N144" s="316"/>
      <c r="O144" s="316"/>
      <c r="P144" s="316"/>
      <c r="Q144" s="310">
        <v>0</v>
      </c>
      <c r="R144" s="310"/>
      <c r="T144" s="317">
        <v>10000</v>
      </c>
      <c r="U144" s="317"/>
      <c r="V144" s="317"/>
      <c r="Y144" s="317">
        <v>10000</v>
      </c>
      <c r="Z144" s="317"/>
      <c r="AA144" s="317"/>
      <c r="AB144" s="317"/>
      <c r="AC144" s="317"/>
      <c r="AD144" s="317"/>
      <c r="AF144" s="310">
        <v>0</v>
      </c>
      <c r="AG144" s="310"/>
      <c r="AH144" s="310"/>
      <c r="AI144" s="310"/>
      <c r="AJ144" s="310"/>
      <c r="AK144" s="310"/>
      <c r="AL144" s="310"/>
    </row>
    <row r="145" spans="1:38" ht="11.1" customHeight="1" x14ac:dyDescent="0.25">
      <c r="A145" s="316" t="s">
        <v>473</v>
      </c>
      <c r="B145" s="316"/>
      <c r="C145" s="316"/>
      <c r="M145" s="316" t="s">
        <v>474</v>
      </c>
      <c r="N145" s="316"/>
      <c r="O145" s="316"/>
      <c r="P145" s="316"/>
      <c r="Q145" s="310">
        <v>0</v>
      </c>
      <c r="R145" s="310"/>
      <c r="T145" s="317">
        <v>15000</v>
      </c>
      <c r="U145" s="317"/>
      <c r="V145" s="317"/>
      <c r="Y145" s="317">
        <v>15000</v>
      </c>
      <c r="Z145" s="317"/>
      <c r="AA145" s="317"/>
      <c r="AB145" s="317"/>
      <c r="AC145" s="317"/>
      <c r="AD145" s="317"/>
      <c r="AF145" s="310">
        <v>0</v>
      </c>
      <c r="AG145" s="310"/>
      <c r="AH145" s="310"/>
      <c r="AI145" s="310"/>
      <c r="AJ145" s="310"/>
      <c r="AK145" s="310"/>
      <c r="AL145" s="310"/>
    </row>
    <row r="146" spans="1:38" ht="11.1" customHeight="1" x14ac:dyDescent="0.25">
      <c r="A146" s="316" t="s">
        <v>475</v>
      </c>
      <c r="B146" s="316"/>
      <c r="C146" s="316"/>
      <c r="M146" s="316" t="s">
        <v>476</v>
      </c>
      <c r="N146" s="316"/>
      <c r="O146" s="316"/>
      <c r="P146" s="316"/>
      <c r="Q146" s="310">
        <v>0</v>
      </c>
      <c r="R146" s="310"/>
      <c r="T146" s="317">
        <v>122.15</v>
      </c>
      <c r="U146" s="317"/>
      <c r="V146" s="317"/>
      <c r="Y146" s="317">
        <v>122.15</v>
      </c>
      <c r="Z146" s="317"/>
      <c r="AA146" s="317"/>
      <c r="AB146" s="317"/>
      <c r="AC146" s="317"/>
      <c r="AD146" s="317"/>
      <c r="AF146" s="310">
        <v>0</v>
      </c>
      <c r="AG146" s="310"/>
      <c r="AH146" s="310"/>
      <c r="AI146" s="310"/>
      <c r="AJ146" s="310"/>
      <c r="AK146" s="310"/>
      <c r="AL146" s="310"/>
    </row>
    <row r="147" spans="1:38" ht="11.1" customHeight="1" x14ac:dyDescent="0.25">
      <c r="A147" s="316" t="s">
        <v>477</v>
      </c>
      <c r="B147" s="316"/>
      <c r="C147" s="316"/>
      <c r="M147" s="316" t="s">
        <v>478</v>
      </c>
      <c r="N147" s="316"/>
      <c r="O147" s="316"/>
      <c r="P147" s="316"/>
      <c r="Q147" s="310">
        <v>0</v>
      </c>
      <c r="R147" s="310"/>
      <c r="T147" s="317">
        <v>12092</v>
      </c>
      <c r="U147" s="317"/>
      <c r="V147" s="317"/>
      <c r="Y147" s="317">
        <v>12092</v>
      </c>
      <c r="Z147" s="317"/>
      <c r="AA147" s="317"/>
      <c r="AB147" s="317"/>
      <c r="AC147" s="317"/>
      <c r="AD147" s="317"/>
      <c r="AF147" s="310">
        <v>0</v>
      </c>
      <c r="AG147" s="310"/>
      <c r="AH147" s="310"/>
      <c r="AI147" s="310"/>
      <c r="AJ147" s="310"/>
      <c r="AK147" s="310"/>
      <c r="AL147" s="310"/>
    </row>
    <row r="148" spans="1:38" ht="11.1" customHeight="1" x14ac:dyDescent="0.25">
      <c r="A148" s="316" t="s">
        <v>479</v>
      </c>
      <c r="B148" s="316"/>
      <c r="C148" s="316"/>
      <c r="M148" s="316" t="s">
        <v>480</v>
      </c>
      <c r="N148" s="316"/>
      <c r="O148" s="316"/>
      <c r="P148" s="316"/>
      <c r="Q148" s="310">
        <v>0</v>
      </c>
      <c r="R148" s="310"/>
      <c r="T148" s="317">
        <v>12000</v>
      </c>
      <c r="U148" s="317"/>
      <c r="V148" s="317"/>
      <c r="Y148" s="317">
        <v>12000</v>
      </c>
      <c r="Z148" s="317"/>
      <c r="AA148" s="317"/>
      <c r="AB148" s="317"/>
      <c r="AC148" s="317"/>
      <c r="AD148" s="317"/>
      <c r="AF148" s="310">
        <v>0</v>
      </c>
      <c r="AG148" s="310"/>
      <c r="AH148" s="310"/>
      <c r="AI148" s="310"/>
      <c r="AJ148" s="310"/>
      <c r="AK148" s="310"/>
      <c r="AL148" s="310"/>
    </row>
    <row r="149" spans="1:38" ht="11.1" customHeight="1" x14ac:dyDescent="0.25">
      <c r="A149" s="316" t="s">
        <v>481</v>
      </c>
      <c r="B149" s="316"/>
      <c r="C149" s="316"/>
      <c r="M149" s="316" t="s">
        <v>482</v>
      </c>
      <c r="N149" s="316"/>
      <c r="O149" s="316"/>
      <c r="P149" s="316"/>
      <c r="Q149" s="310">
        <v>0</v>
      </c>
      <c r="R149" s="310"/>
      <c r="T149" s="317">
        <v>20000</v>
      </c>
      <c r="U149" s="317"/>
      <c r="V149" s="317"/>
      <c r="Y149" s="317">
        <v>20000</v>
      </c>
      <c r="Z149" s="317"/>
      <c r="AA149" s="317"/>
      <c r="AB149" s="317"/>
      <c r="AC149" s="317"/>
      <c r="AD149" s="317"/>
      <c r="AF149" s="310">
        <v>0</v>
      </c>
      <c r="AG149" s="310"/>
      <c r="AH149" s="310"/>
      <c r="AI149" s="310"/>
      <c r="AJ149" s="310"/>
      <c r="AK149" s="310"/>
      <c r="AL149" s="310"/>
    </row>
    <row r="150" spans="1:38" ht="11.1" customHeight="1" x14ac:dyDescent="0.25">
      <c r="A150" s="316" t="s">
        <v>483</v>
      </c>
      <c r="B150" s="316"/>
      <c r="C150" s="316"/>
      <c r="M150" s="316" t="s">
        <v>484</v>
      </c>
      <c r="N150" s="316"/>
      <c r="O150" s="316"/>
      <c r="P150" s="316"/>
      <c r="Q150" s="310">
        <v>0</v>
      </c>
      <c r="R150" s="310"/>
      <c r="T150" s="317">
        <v>10000</v>
      </c>
      <c r="U150" s="317"/>
      <c r="V150" s="317"/>
      <c r="Y150" s="317">
        <v>10000</v>
      </c>
      <c r="Z150" s="317"/>
      <c r="AA150" s="317"/>
      <c r="AB150" s="317"/>
      <c r="AC150" s="317"/>
      <c r="AD150" s="317"/>
      <c r="AF150" s="310">
        <v>0</v>
      </c>
      <c r="AG150" s="310"/>
      <c r="AH150" s="310"/>
      <c r="AI150" s="310"/>
      <c r="AJ150" s="310"/>
      <c r="AK150" s="310"/>
      <c r="AL150" s="310"/>
    </row>
    <row r="151" spans="1:38" ht="11.1" customHeight="1" x14ac:dyDescent="0.25">
      <c r="A151" s="316" t="s">
        <v>485</v>
      </c>
      <c r="B151" s="316"/>
      <c r="C151" s="316"/>
      <c r="M151" s="316" t="s">
        <v>486</v>
      </c>
      <c r="N151" s="316"/>
      <c r="O151" s="316"/>
      <c r="P151" s="316"/>
      <c r="Q151" s="310">
        <v>0</v>
      </c>
      <c r="R151" s="310"/>
      <c r="T151" s="317">
        <v>14000</v>
      </c>
      <c r="U151" s="317"/>
      <c r="V151" s="317"/>
      <c r="Y151" s="317">
        <v>14000</v>
      </c>
      <c r="Z151" s="317"/>
      <c r="AA151" s="317"/>
      <c r="AB151" s="317"/>
      <c r="AC151" s="317"/>
      <c r="AD151" s="317"/>
      <c r="AF151" s="310">
        <v>0</v>
      </c>
      <c r="AG151" s="310"/>
      <c r="AH151" s="310"/>
      <c r="AI151" s="310"/>
      <c r="AJ151" s="310"/>
      <c r="AK151" s="310"/>
      <c r="AL151" s="310"/>
    </row>
    <row r="152" spans="1:38" ht="11.1" customHeight="1" x14ac:dyDescent="0.25">
      <c r="A152" s="316" t="s">
        <v>487</v>
      </c>
      <c r="B152" s="316"/>
      <c r="C152" s="316"/>
      <c r="M152" s="316" t="s">
        <v>488</v>
      </c>
      <c r="N152" s="316"/>
      <c r="O152" s="316"/>
      <c r="P152" s="316"/>
      <c r="Q152" s="310">
        <v>0</v>
      </c>
      <c r="R152" s="310"/>
      <c r="T152" s="317">
        <v>20000</v>
      </c>
      <c r="U152" s="317"/>
      <c r="V152" s="317"/>
      <c r="Y152" s="317">
        <v>20000</v>
      </c>
      <c r="Z152" s="317"/>
      <c r="AA152" s="317"/>
      <c r="AB152" s="317"/>
      <c r="AC152" s="317"/>
      <c r="AD152" s="317"/>
      <c r="AF152" s="310">
        <v>0</v>
      </c>
      <c r="AG152" s="310"/>
      <c r="AH152" s="310"/>
      <c r="AI152" s="310"/>
      <c r="AJ152" s="310"/>
      <c r="AK152" s="310"/>
      <c r="AL152" s="310"/>
    </row>
    <row r="153" spans="1:38" ht="11.1" customHeight="1" x14ac:dyDescent="0.25">
      <c r="A153" s="316" t="s">
        <v>489</v>
      </c>
      <c r="B153" s="316"/>
      <c r="C153" s="316"/>
      <c r="M153" s="316" t="s">
        <v>490</v>
      </c>
      <c r="N153" s="316"/>
      <c r="O153" s="316"/>
      <c r="P153" s="316"/>
      <c r="Q153" s="310">
        <v>0</v>
      </c>
      <c r="R153" s="310"/>
      <c r="T153" s="317">
        <v>10000</v>
      </c>
      <c r="U153" s="317"/>
      <c r="V153" s="317"/>
      <c r="Y153" s="317">
        <v>10000</v>
      </c>
      <c r="Z153" s="317"/>
      <c r="AA153" s="317"/>
      <c r="AB153" s="317"/>
      <c r="AC153" s="317"/>
      <c r="AD153" s="317"/>
      <c r="AF153" s="310">
        <v>0</v>
      </c>
      <c r="AG153" s="310"/>
      <c r="AH153" s="310"/>
      <c r="AI153" s="310"/>
      <c r="AJ153" s="310"/>
      <c r="AK153" s="310"/>
      <c r="AL153" s="310"/>
    </row>
    <row r="154" spans="1:38" ht="11.1" customHeight="1" x14ac:dyDescent="0.25">
      <c r="A154" s="316" t="s">
        <v>491</v>
      </c>
      <c r="B154" s="316"/>
      <c r="C154" s="316"/>
      <c r="M154" s="316" t="s">
        <v>492</v>
      </c>
      <c r="N154" s="316"/>
      <c r="O154" s="316"/>
      <c r="P154" s="316"/>
      <c r="Q154" s="310">
        <v>0</v>
      </c>
      <c r="R154" s="310"/>
      <c r="T154" s="317">
        <v>9000</v>
      </c>
      <c r="U154" s="317"/>
      <c r="V154" s="317"/>
      <c r="Y154" s="317">
        <v>9000</v>
      </c>
      <c r="Z154" s="317"/>
      <c r="AA154" s="317"/>
      <c r="AB154" s="317"/>
      <c r="AC154" s="317"/>
      <c r="AD154" s="317"/>
      <c r="AF154" s="310">
        <v>0</v>
      </c>
      <c r="AG154" s="310"/>
      <c r="AH154" s="310"/>
      <c r="AI154" s="310"/>
      <c r="AJ154" s="310"/>
      <c r="AK154" s="310"/>
      <c r="AL154" s="310"/>
    </row>
    <row r="155" spans="1:38" ht="11.1" customHeight="1" x14ac:dyDescent="0.25">
      <c r="A155" s="316" t="s">
        <v>493</v>
      </c>
      <c r="B155" s="316"/>
      <c r="C155" s="316"/>
      <c r="M155" s="316" t="s">
        <v>494</v>
      </c>
      <c r="N155" s="316"/>
      <c r="O155" s="316"/>
      <c r="P155" s="316"/>
      <c r="Q155" s="310">
        <v>0</v>
      </c>
      <c r="R155" s="310"/>
      <c r="T155" s="317">
        <v>20000</v>
      </c>
      <c r="U155" s="317"/>
      <c r="V155" s="317"/>
      <c r="Y155" s="317">
        <v>20000</v>
      </c>
      <c r="Z155" s="317"/>
      <c r="AA155" s="317"/>
      <c r="AB155" s="317"/>
      <c r="AC155" s="317"/>
      <c r="AD155" s="317"/>
      <c r="AF155" s="310">
        <v>0</v>
      </c>
      <c r="AG155" s="310"/>
      <c r="AH155" s="310"/>
      <c r="AI155" s="310"/>
      <c r="AJ155" s="310"/>
      <c r="AK155" s="310"/>
      <c r="AL155" s="310"/>
    </row>
    <row r="156" spans="1:38" ht="11.1" customHeight="1" x14ac:dyDescent="0.25">
      <c r="A156" s="316" t="s">
        <v>495</v>
      </c>
      <c r="B156" s="316"/>
      <c r="C156" s="316"/>
      <c r="M156" s="316" t="s">
        <v>496</v>
      </c>
      <c r="N156" s="316"/>
      <c r="O156" s="316"/>
      <c r="P156" s="316"/>
      <c r="Q156" s="310">
        <v>0</v>
      </c>
      <c r="R156" s="310"/>
      <c r="T156" s="317">
        <v>20000</v>
      </c>
      <c r="U156" s="317"/>
      <c r="V156" s="317"/>
      <c r="Y156" s="317">
        <v>20000</v>
      </c>
      <c r="Z156" s="317"/>
      <c r="AA156" s="317"/>
      <c r="AB156" s="317"/>
      <c r="AC156" s="317"/>
      <c r="AD156" s="317"/>
      <c r="AF156" s="310">
        <v>0</v>
      </c>
      <c r="AG156" s="310"/>
      <c r="AH156" s="310"/>
      <c r="AI156" s="310"/>
      <c r="AJ156" s="310"/>
      <c r="AK156" s="310"/>
      <c r="AL156" s="310"/>
    </row>
    <row r="157" spans="1:38" ht="11.1" customHeight="1" x14ac:dyDescent="0.25">
      <c r="A157" s="316" t="s">
        <v>497</v>
      </c>
      <c r="B157" s="316"/>
      <c r="C157" s="316"/>
      <c r="M157" s="316" t="s">
        <v>498</v>
      </c>
      <c r="N157" s="316"/>
      <c r="O157" s="316"/>
      <c r="P157" s="316"/>
      <c r="Q157" s="310">
        <v>0</v>
      </c>
      <c r="R157" s="310"/>
      <c r="T157" s="317">
        <v>12000</v>
      </c>
      <c r="U157" s="317"/>
      <c r="V157" s="317"/>
      <c r="Y157" s="317">
        <v>12000</v>
      </c>
      <c r="Z157" s="317"/>
      <c r="AA157" s="317"/>
      <c r="AB157" s="317"/>
      <c r="AC157" s="317"/>
      <c r="AD157" s="317"/>
      <c r="AF157" s="310">
        <v>0</v>
      </c>
      <c r="AG157" s="310"/>
      <c r="AH157" s="310"/>
      <c r="AI157" s="310"/>
      <c r="AJ157" s="310"/>
      <c r="AK157" s="310"/>
      <c r="AL157" s="310"/>
    </row>
    <row r="158" spans="1:38" ht="11.1" customHeight="1" x14ac:dyDescent="0.25">
      <c r="A158" s="316" t="s">
        <v>499</v>
      </c>
      <c r="B158" s="316"/>
      <c r="C158" s="316"/>
      <c r="M158" s="316" t="s">
        <v>500</v>
      </c>
      <c r="N158" s="316"/>
      <c r="O158" s="316"/>
      <c r="P158" s="316"/>
      <c r="Q158" s="310">
        <v>0</v>
      </c>
      <c r="R158" s="310"/>
      <c r="T158" s="317">
        <v>12000</v>
      </c>
      <c r="U158" s="317"/>
      <c r="V158" s="317"/>
      <c r="Y158" s="317">
        <v>12000</v>
      </c>
      <c r="Z158" s="317"/>
      <c r="AA158" s="317"/>
      <c r="AB158" s="317"/>
      <c r="AC158" s="317"/>
      <c r="AD158" s="317"/>
      <c r="AF158" s="310">
        <v>0</v>
      </c>
      <c r="AG158" s="310"/>
      <c r="AH158" s="310"/>
      <c r="AI158" s="310"/>
      <c r="AJ158" s="310"/>
      <c r="AK158" s="310"/>
      <c r="AL158" s="310"/>
    </row>
    <row r="159" spans="1:38" ht="11.1" customHeight="1" x14ac:dyDescent="0.25">
      <c r="A159" s="316" t="s">
        <v>501</v>
      </c>
      <c r="B159" s="316"/>
      <c r="C159" s="316"/>
      <c r="M159" s="316" t="s">
        <v>502</v>
      </c>
      <c r="N159" s="316"/>
      <c r="O159" s="316"/>
      <c r="P159" s="316"/>
      <c r="Q159" s="310">
        <v>0</v>
      </c>
      <c r="R159" s="310"/>
      <c r="T159" s="317">
        <v>7000</v>
      </c>
      <c r="U159" s="317"/>
      <c r="V159" s="317"/>
      <c r="Y159" s="317">
        <v>7000</v>
      </c>
      <c r="Z159" s="317"/>
      <c r="AA159" s="317"/>
      <c r="AB159" s="317"/>
      <c r="AC159" s="317"/>
      <c r="AD159" s="317"/>
      <c r="AF159" s="310">
        <v>0</v>
      </c>
      <c r="AG159" s="310"/>
      <c r="AH159" s="310"/>
      <c r="AI159" s="310"/>
      <c r="AJ159" s="310"/>
      <c r="AK159" s="310"/>
      <c r="AL159" s="310"/>
    </row>
    <row r="160" spans="1:38" ht="11.1" customHeight="1" x14ac:dyDescent="0.25">
      <c r="A160" s="316" t="s">
        <v>503</v>
      </c>
      <c r="B160" s="316"/>
      <c r="C160" s="316"/>
      <c r="M160" s="316" t="s">
        <v>504</v>
      </c>
      <c r="N160" s="316"/>
      <c r="O160" s="316"/>
      <c r="P160" s="316"/>
      <c r="Q160" s="310">
        <v>0</v>
      </c>
      <c r="R160" s="310"/>
      <c r="T160" s="317">
        <v>14000</v>
      </c>
      <c r="U160" s="317"/>
      <c r="V160" s="317"/>
      <c r="Y160" s="317">
        <v>14000</v>
      </c>
      <c r="Z160" s="317"/>
      <c r="AA160" s="317"/>
      <c r="AB160" s="317"/>
      <c r="AC160" s="317"/>
      <c r="AD160" s="317"/>
      <c r="AF160" s="310">
        <v>0</v>
      </c>
      <c r="AG160" s="310"/>
      <c r="AH160" s="310"/>
      <c r="AI160" s="310"/>
      <c r="AJ160" s="310"/>
      <c r="AK160" s="310"/>
      <c r="AL160" s="310"/>
    </row>
    <row r="161" spans="1:38" ht="11.1" customHeight="1" x14ac:dyDescent="0.25">
      <c r="A161" s="316" t="s">
        <v>505</v>
      </c>
      <c r="B161" s="316"/>
      <c r="C161" s="316"/>
      <c r="M161" s="316" t="s">
        <v>506</v>
      </c>
      <c r="N161" s="316"/>
      <c r="O161" s="316"/>
      <c r="P161" s="316"/>
      <c r="Q161" s="310">
        <v>0</v>
      </c>
      <c r="R161" s="310"/>
      <c r="T161" s="317">
        <v>15000</v>
      </c>
      <c r="U161" s="317"/>
      <c r="V161" s="317"/>
      <c r="Y161" s="317">
        <v>15000</v>
      </c>
      <c r="Z161" s="317"/>
      <c r="AA161" s="317"/>
      <c r="AB161" s="317"/>
      <c r="AC161" s="317"/>
      <c r="AD161" s="317"/>
      <c r="AF161" s="310">
        <v>0</v>
      </c>
      <c r="AG161" s="310"/>
      <c r="AH161" s="310"/>
      <c r="AI161" s="310"/>
      <c r="AJ161" s="310"/>
      <c r="AK161" s="310"/>
      <c r="AL161" s="310"/>
    </row>
    <row r="162" spans="1:38" ht="11.1" customHeight="1" x14ac:dyDescent="0.25">
      <c r="A162" s="316" t="s">
        <v>507</v>
      </c>
      <c r="B162" s="316"/>
      <c r="C162" s="316"/>
      <c r="M162" s="316" t="s">
        <v>508</v>
      </c>
      <c r="N162" s="316"/>
      <c r="O162" s="316"/>
      <c r="P162" s="316"/>
      <c r="Q162" s="310">
        <v>0</v>
      </c>
      <c r="R162" s="310"/>
      <c r="T162" s="317">
        <v>15000</v>
      </c>
      <c r="U162" s="317"/>
      <c r="V162" s="317"/>
      <c r="Y162" s="317">
        <v>15000</v>
      </c>
      <c r="Z162" s="317"/>
      <c r="AA162" s="317"/>
      <c r="AB162" s="317"/>
      <c r="AC162" s="317"/>
      <c r="AD162" s="317"/>
      <c r="AF162" s="310">
        <v>0</v>
      </c>
      <c r="AG162" s="310"/>
      <c r="AH162" s="310"/>
      <c r="AI162" s="310"/>
      <c r="AJ162" s="310"/>
      <c r="AK162" s="310"/>
      <c r="AL162" s="310"/>
    </row>
    <row r="163" spans="1:38" ht="11.1" customHeight="1" x14ac:dyDescent="0.25">
      <c r="A163" s="316" t="s">
        <v>509</v>
      </c>
      <c r="B163" s="316"/>
      <c r="C163" s="316"/>
      <c r="M163" s="316" t="s">
        <v>510</v>
      </c>
      <c r="N163" s="316"/>
      <c r="O163" s="316"/>
      <c r="P163" s="316"/>
      <c r="Q163" s="310">
        <v>0</v>
      </c>
      <c r="R163" s="310"/>
      <c r="T163" s="317">
        <v>7049.45</v>
      </c>
      <c r="U163" s="317"/>
      <c r="V163" s="317"/>
      <c r="Y163" s="317">
        <v>7049.45</v>
      </c>
      <c r="Z163" s="317"/>
      <c r="AA163" s="317"/>
      <c r="AB163" s="317"/>
      <c r="AC163" s="317"/>
      <c r="AD163" s="317"/>
      <c r="AF163" s="310">
        <v>0</v>
      </c>
      <c r="AG163" s="310"/>
      <c r="AH163" s="310"/>
      <c r="AI163" s="310"/>
      <c r="AJ163" s="310"/>
      <c r="AK163" s="310"/>
      <c r="AL163" s="310"/>
    </row>
    <row r="164" spans="1:38" ht="11.1" customHeight="1" x14ac:dyDescent="0.25">
      <c r="A164" s="316" t="s">
        <v>511</v>
      </c>
      <c r="B164" s="316"/>
      <c r="C164" s="316"/>
      <c r="M164" s="316" t="s">
        <v>512</v>
      </c>
      <c r="N164" s="316"/>
      <c r="O164" s="316"/>
      <c r="P164" s="316"/>
      <c r="Q164" s="310">
        <v>0</v>
      </c>
      <c r="R164" s="310"/>
      <c r="T164" s="317">
        <v>9000</v>
      </c>
      <c r="U164" s="317"/>
      <c r="V164" s="317"/>
      <c r="Y164" s="317">
        <v>9000</v>
      </c>
      <c r="Z164" s="317"/>
      <c r="AA164" s="317"/>
      <c r="AB164" s="317"/>
      <c r="AC164" s="317"/>
      <c r="AD164" s="317"/>
      <c r="AF164" s="310">
        <v>0</v>
      </c>
      <c r="AG164" s="310"/>
      <c r="AH164" s="310"/>
      <c r="AI164" s="310"/>
      <c r="AJ164" s="310"/>
      <c r="AK164" s="310"/>
      <c r="AL164" s="310"/>
    </row>
    <row r="165" spans="1:38" ht="11.1" customHeight="1" x14ac:dyDescent="0.25">
      <c r="A165" s="316" t="s">
        <v>513</v>
      </c>
      <c r="B165" s="316"/>
      <c r="C165" s="316"/>
      <c r="M165" s="316" t="s">
        <v>514</v>
      </c>
      <c r="N165" s="316"/>
      <c r="O165" s="316"/>
      <c r="P165" s="316"/>
      <c r="Q165" s="310">
        <v>0</v>
      </c>
      <c r="R165" s="310"/>
      <c r="T165" s="317">
        <v>15000</v>
      </c>
      <c r="U165" s="317"/>
      <c r="V165" s="317"/>
      <c r="Y165" s="317">
        <v>15000</v>
      </c>
      <c r="Z165" s="317"/>
      <c r="AA165" s="317"/>
      <c r="AB165" s="317"/>
      <c r="AC165" s="317"/>
      <c r="AD165" s="317"/>
      <c r="AF165" s="310">
        <v>0</v>
      </c>
      <c r="AG165" s="310"/>
      <c r="AH165" s="310"/>
      <c r="AI165" s="310"/>
      <c r="AJ165" s="310"/>
      <c r="AK165" s="310"/>
      <c r="AL165" s="310"/>
    </row>
    <row r="166" spans="1:38" ht="11.1" customHeight="1" x14ac:dyDescent="0.25">
      <c r="A166" s="316" t="s">
        <v>515</v>
      </c>
      <c r="B166" s="316"/>
      <c r="C166" s="316"/>
      <c r="M166" s="316" t="s">
        <v>516</v>
      </c>
      <c r="N166" s="316"/>
      <c r="O166" s="316"/>
      <c r="P166" s="316"/>
      <c r="Q166" s="310">
        <v>0</v>
      </c>
      <c r="R166" s="310"/>
      <c r="T166" s="317">
        <v>20000</v>
      </c>
      <c r="U166" s="317"/>
      <c r="V166" s="317"/>
      <c r="Y166" s="317">
        <v>20000</v>
      </c>
      <c r="Z166" s="317"/>
      <c r="AA166" s="317"/>
      <c r="AB166" s="317"/>
      <c r="AC166" s="317"/>
      <c r="AD166" s="317"/>
      <c r="AF166" s="310">
        <v>0</v>
      </c>
      <c r="AG166" s="310"/>
      <c r="AH166" s="310"/>
      <c r="AI166" s="310"/>
      <c r="AJ166" s="310"/>
      <c r="AK166" s="310"/>
      <c r="AL166" s="310"/>
    </row>
    <row r="167" spans="1:38" ht="11.1" customHeight="1" x14ac:dyDescent="0.25">
      <c r="A167" s="316" t="s">
        <v>517</v>
      </c>
      <c r="B167" s="316"/>
      <c r="C167" s="316"/>
      <c r="M167" s="316" t="s">
        <v>518</v>
      </c>
      <c r="N167" s="316"/>
      <c r="O167" s="316"/>
      <c r="P167" s="316"/>
      <c r="Q167" s="310">
        <v>0</v>
      </c>
      <c r="R167" s="310"/>
      <c r="T167" s="317">
        <v>10000</v>
      </c>
      <c r="U167" s="317"/>
      <c r="V167" s="317"/>
      <c r="Y167" s="317">
        <v>10000</v>
      </c>
      <c r="Z167" s="317"/>
      <c r="AA167" s="317"/>
      <c r="AB167" s="317"/>
      <c r="AC167" s="317"/>
      <c r="AD167" s="317"/>
      <c r="AF167" s="310">
        <v>0</v>
      </c>
      <c r="AG167" s="310"/>
      <c r="AH167" s="310"/>
      <c r="AI167" s="310"/>
      <c r="AJ167" s="310"/>
      <c r="AK167" s="310"/>
      <c r="AL167" s="310"/>
    </row>
    <row r="168" spans="1:38" ht="11.1" customHeight="1" x14ac:dyDescent="0.25">
      <c r="A168" s="316" t="s">
        <v>519</v>
      </c>
      <c r="B168" s="316"/>
      <c r="C168" s="316"/>
      <c r="M168" s="316" t="s">
        <v>520</v>
      </c>
      <c r="N168" s="316"/>
      <c r="O168" s="316"/>
      <c r="P168" s="316"/>
      <c r="Q168" s="310">
        <v>0</v>
      </c>
      <c r="R168" s="310"/>
      <c r="T168" s="317">
        <v>6261</v>
      </c>
      <c r="U168" s="317"/>
      <c r="V168" s="317"/>
      <c r="Y168" s="317">
        <v>6261</v>
      </c>
      <c r="Z168" s="317"/>
      <c r="AA168" s="317"/>
      <c r="AB168" s="317"/>
      <c r="AC168" s="317"/>
      <c r="AD168" s="317"/>
      <c r="AF168" s="310">
        <v>0</v>
      </c>
      <c r="AG168" s="310"/>
      <c r="AH168" s="310"/>
      <c r="AI168" s="310"/>
      <c r="AJ168" s="310"/>
      <c r="AK168" s="310"/>
      <c r="AL168" s="310"/>
    </row>
    <row r="169" spans="1:38" ht="11.1" customHeight="1" x14ac:dyDescent="0.25">
      <c r="A169" s="316" t="s">
        <v>521</v>
      </c>
      <c r="B169" s="316"/>
      <c r="C169" s="316"/>
      <c r="M169" s="316" t="s">
        <v>522</v>
      </c>
      <c r="N169" s="316"/>
      <c r="O169" s="316"/>
      <c r="P169" s="316"/>
      <c r="Q169" s="310">
        <v>0</v>
      </c>
      <c r="R169" s="310"/>
      <c r="T169" s="317">
        <v>10000</v>
      </c>
      <c r="U169" s="317"/>
      <c r="V169" s="317"/>
      <c r="Y169" s="317">
        <v>10000</v>
      </c>
      <c r="Z169" s="317"/>
      <c r="AA169" s="317"/>
      <c r="AB169" s="317"/>
      <c r="AC169" s="317"/>
      <c r="AD169" s="317"/>
      <c r="AF169" s="310">
        <v>0</v>
      </c>
      <c r="AG169" s="310"/>
      <c r="AH169" s="310"/>
      <c r="AI169" s="310"/>
      <c r="AJ169" s="310"/>
      <c r="AK169" s="310"/>
      <c r="AL169" s="310"/>
    </row>
    <row r="170" spans="1:38" ht="11.1" customHeight="1" x14ac:dyDescent="0.25">
      <c r="A170" s="316" t="s">
        <v>523</v>
      </c>
      <c r="B170" s="316"/>
      <c r="C170" s="316"/>
      <c r="M170" s="316" t="s">
        <v>524</v>
      </c>
      <c r="N170" s="316"/>
      <c r="O170" s="316"/>
      <c r="P170" s="316"/>
      <c r="Q170" s="310">
        <v>0</v>
      </c>
      <c r="R170" s="310"/>
      <c r="T170" s="317">
        <v>13000</v>
      </c>
      <c r="U170" s="317"/>
      <c r="V170" s="317"/>
      <c r="Y170" s="317">
        <v>13000</v>
      </c>
      <c r="Z170" s="317"/>
      <c r="AA170" s="317"/>
      <c r="AB170" s="317"/>
      <c r="AC170" s="317"/>
      <c r="AD170" s="317"/>
      <c r="AF170" s="310">
        <v>0</v>
      </c>
      <c r="AG170" s="310"/>
      <c r="AH170" s="310"/>
      <c r="AI170" s="310"/>
      <c r="AJ170" s="310"/>
      <c r="AK170" s="310"/>
      <c r="AL170" s="310"/>
    </row>
    <row r="171" spans="1:38" ht="11.1" customHeight="1" x14ac:dyDescent="0.25">
      <c r="A171" s="316" t="s">
        <v>525</v>
      </c>
      <c r="B171" s="316"/>
      <c r="C171" s="316"/>
      <c r="M171" s="316" t="s">
        <v>526</v>
      </c>
      <c r="N171" s="316"/>
      <c r="O171" s="316"/>
      <c r="P171" s="316"/>
      <c r="Q171" s="310">
        <v>0</v>
      </c>
      <c r="R171" s="310"/>
      <c r="T171" s="317">
        <v>15000</v>
      </c>
      <c r="U171" s="317"/>
      <c r="V171" s="317"/>
      <c r="Y171" s="317">
        <v>15000</v>
      </c>
      <c r="Z171" s="317"/>
      <c r="AA171" s="317"/>
      <c r="AB171" s="317"/>
      <c r="AC171" s="317"/>
      <c r="AD171" s="317"/>
      <c r="AF171" s="310">
        <v>0</v>
      </c>
      <c r="AG171" s="310"/>
      <c r="AH171" s="310"/>
      <c r="AI171" s="310"/>
      <c r="AJ171" s="310"/>
      <c r="AK171" s="310"/>
      <c r="AL171" s="310"/>
    </row>
    <row r="172" spans="1:38" ht="11.1" customHeight="1" x14ac:dyDescent="0.25">
      <c r="A172" s="316" t="s">
        <v>527</v>
      </c>
      <c r="B172" s="316"/>
      <c r="C172" s="316"/>
      <c r="M172" s="316" t="s">
        <v>528</v>
      </c>
      <c r="N172" s="316"/>
      <c r="O172" s="316"/>
      <c r="P172" s="316"/>
      <c r="Q172" s="310">
        <v>0</v>
      </c>
      <c r="R172" s="310"/>
      <c r="T172" s="317">
        <v>14000</v>
      </c>
      <c r="U172" s="317"/>
      <c r="V172" s="317"/>
      <c r="Y172" s="317">
        <v>14000</v>
      </c>
      <c r="Z172" s="317"/>
      <c r="AA172" s="317"/>
      <c r="AB172" s="317"/>
      <c r="AC172" s="317"/>
      <c r="AD172" s="317"/>
      <c r="AF172" s="310">
        <v>0</v>
      </c>
      <c r="AG172" s="310"/>
      <c r="AH172" s="310"/>
      <c r="AI172" s="310"/>
      <c r="AJ172" s="310"/>
      <c r="AK172" s="310"/>
      <c r="AL172" s="310"/>
    </row>
    <row r="173" spans="1:38" ht="11.1" customHeight="1" x14ac:dyDescent="0.25">
      <c r="A173" s="316" t="s">
        <v>529</v>
      </c>
      <c r="B173" s="316"/>
      <c r="C173" s="316"/>
      <c r="M173" s="316" t="s">
        <v>530</v>
      </c>
      <c r="N173" s="316"/>
      <c r="O173" s="316"/>
      <c r="P173" s="316"/>
      <c r="Q173" s="310">
        <v>0</v>
      </c>
      <c r="R173" s="310"/>
      <c r="T173" s="317">
        <v>14999.99</v>
      </c>
      <c r="U173" s="317"/>
      <c r="V173" s="317"/>
      <c r="Y173" s="317">
        <v>14999.99</v>
      </c>
      <c r="Z173" s="317"/>
      <c r="AA173" s="317"/>
      <c r="AB173" s="317"/>
      <c r="AC173" s="317"/>
      <c r="AD173" s="317"/>
      <c r="AF173" s="310">
        <v>0</v>
      </c>
      <c r="AG173" s="310"/>
      <c r="AH173" s="310"/>
      <c r="AI173" s="310"/>
      <c r="AJ173" s="310"/>
      <c r="AK173" s="310"/>
      <c r="AL173" s="310"/>
    </row>
    <row r="174" spans="1:38" ht="11.1" customHeight="1" x14ac:dyDescent="0.25">
      <c r="A174" s="316" t="s">
        <v>531</v>
      </c>
      <c r="B174" s="316"/>
      <c r="C174" s="316"/>
      <c r="M174" s="316" t="s">
        <v>532</v>
      </c>
      <c r="N174" s="316"/>
      <c r="O174" s="316"/>
      <c r="P174" s="316"/>
      <c r="Q174" s="310">
        <v>0</v>
      </c>
      <c r="R174" s="310"/>
      <c r="T174" s="317">
        <v>13000</v>
      </c>
      <c r="U174" s="317"/>
      <c r="V174" s="317"/>
      <c r="Y174" s="317">
        <v>13000</v>
      </c>
      <c r="Z174" s="317"/>
      <c r="AA174" s="317"/>
      <c r="AB174" s="317"/>
      <c r="AC174" s="317"/>
      <c r="AD174" s="317"/>
      <c r="AF174" s="310">
        <v>0</v>
      </c>
      <c r="AG174" s="310"/>
      <c r="AH174" s="310"/>
      <c r="AI174" s="310"/>
      <c r="AJ174" s="310"/>
      <c r="AK174" s="310"/>
      <c r="AL174" s="310"/>
    </row>
    <row r="175" spans="1:38" ht="11.1" customHeight="1" x14ac:dyDescent="0.25">
      <c r="A175" s="316" t="s">
        <v>533</v>
      </c>
      <c r="B175" s="316"/>
      <c r="C175" s="316"/>
      <c r="M175" s="316" t="s">
        <v>534</v>
      </c>
      <c r="N175" s="316"/>
      <c r="O175" s="316"/>
      <c r="P175" s="316"/>
      <c r="Q175" s="310">
        <v>0</v>
      </c>
      <c r="R175" s="310"/>
      <c r="T175" s="317">
        <v>14000</v>
      </c>
      <c r="U175" s="317"/>
      <c r="V175" s="317"/>
      <c r="Y175" s="317">
        <v>14000</v>
      </c>
      <c r="Z175" s="317"/>
      <c r="AA175" s="317"/>
      <c r="AB175" s="317"/>
      <c r="AC175" s="317"/>
      <c r="AD175" s="317"/>
      <c r="AF175" s="310">
        <v>0</v>
      </c>
      <c r="AG175" s="310"/>
      <c r="AH175" s="310"/>
      <c r="AI175" s="310"/>
      <c r="AJ175" s="310"/>
      <c r="AK175" s="310"/>
      <c r="AL175" s="310"/>
    </row>
    <row r="176" spans="1:38" ht="11.1" customHeight="1" x14ac:dyDescent="0.25">
      <c r="A176" s="316" t="s">
        <v>535</v>
      </c>
      <c r="B176" s="316"/>
      <c r="C176" s="316"/>
      <c r="M176" s="316" t="s">
        <v>536</v>
      </c>
      <c r="N176" s="316"/>
      <c r="O176" s="316"/>
      <c r="P176" s="316"/>
      <c r="Q176" s="310">
        <v>0</v>
      </c>
      <c r="R176" s="310"/>
      <c r="T176" s="317">
        <v>7000</v>
      </c>
      <c r="U176" s="317"/>
      <c r="V176" s="317"/>
      <c r="Y176" s="317">
        <v>7000</v>
      </c>
      <c r="Z176" s="317"/>
      <c r="AA176" s="317"/>
      <c r="AB176" s="317"/>
      <c r="AC176" s="317"/>
      <c r="AD176" s="317"/>
      <c r="AF176" s="310">
        <v>0</v>
      </c>
      <c r="AG176" s="310"/>
      <c r="AH176" s="310"/>
      <c r="AI176" s="310"/>
      <c r="AJ176" s="310"/>
      <c r="AK176" s="310"/>
      <c r="AL176" s="310"/>
    </row>
    <row r="177" spans="1:38" ht="11.1" customHeight="1" x14ac:dyDescent="0.25">
      <c r="A177" s="316" t="s">
        <v>537</v>
      </c>
      <c r="B177" s="316"/>
      <c r="C177" s="316"/>
      <c r="M177" s="316" t="s">
        <v>538</v>
      </c>
      <c r="N177" s="316"/>
      <c r="O177" s="316"/>
      <c r="P177" s="316"/>
      <c r="Q177" s="310">
        <v>0</v>
      </c>
      <c r="R177" s="310"/>
      <c r="T177" s="317">
        <v>12000</v>
      </c>
      <c r="U177" s="317"/>
      <c r="V177" s="317"/>
      <c r="Y177" s="317">
        <v>12000</v>
      </c>
      <c r="Z177" s="317"/>
      <c r="AA177" s="317"/>
      <c r="AB177" s="317"/>
      <c r="AC177" s="317"/>
      <c r="AD177" s="317"/>
      <c r="AF177" s="310">
        <v>0</v>
      </c>
      <c r="AG177" s="310"/>
      <c r="AH177" s="310"/>
      <c r="AI177" s="310"/>
      <c r="AJ177" s="310"/>
      <c r="AK177" s="310"/>
      <c r="AL177" s="310"/>
    </row>
    <row r="178" spans="1:38" ht="11.1" customHeight="1" x14ac:dyDescent="0.25">
      <c r="A178" s="316" t="s">
        <v>539</v>
      </c>
      <c r="B178" s="316"/>
      <c r="C178" s="316"/>
      <c r="M178" s="316" t="s">
        <v>540</v>
      </c>
      <c r="N178" s="316"/>
      <c r="O178" s="316"/>
      <c r="P178" s="316"/>
      <c r="Q178" s="310">
        <v>0</v>
      </c>
      <c r="R178" s="310"/>
      <c r="T178" s="317">
        <v>20000</v>
      </c>
      <c r="U178" s="317"/>
      <c r="V178" s="317"/>
      <c r="Y178" s="317">
        <v>20000</v>
      </c>
      <c r="Z178" s="317"/>
      <c r="AA178" s="317"/>
      <c r="AB178" s="317"/>
      <c r="AC178" s="317"/>
      <c r="AD178" s="317"/>
      <c r="AF178" s="310">
        <v>0</v>
      </c>
      <c r="AG178" s="310"/>
      <c r="AH178" s="310"/>
      <c r="AI178" s="310"/>
      <c r="AJ178" s="310"/>
      <c r="AK178" s="310"/>
      <c r="AL178" s="310"/>
    </row>
    <row r="179" spans="1:38" ht="11.1" customHeight="1" x14ac:dyDescent="0.25">
      <c r="A179" s="316" t="s">
        <v>541</v>
      </c>
      <c r="B179" s="316"/>
      <c r="C179" s="316"/>
      <c r="M179" s="316" t="s">
        <v>542</v>
      </c>
      <c r="N179" s="316"/>
      <c r="O179" s="316"/>
      <c r="P179" s="316"/>
      <c r="Q179" s="310">
        <v>0</v>
      </c>
      <c r="R179" s="310"/>
      <c r="T179" s="317">
        <v>6261</v>
      </c>
      <c r="U179" s="317"/>
      <c r="V179" s="317"/>
      <c r="Y179" s="317">
        <v>6261</v>
      </c>
      <c r="Z179" s="317"/>
      <c r="AA179" s="317"/>
      <c r="AB179" s="317"/>
      <c r="AC179" s="317"/>
      <c r="AD179" s="317"/>
      <c r="AF179" s="310">
        <v>0</v>
      </c>
      <c r="AG179" s="310"/>
      <c r="AH179" s="310"/>
      <c r="AI179" s="310"/>
      <c r="AJ179" s="310"/>
      <c r="AK179" s="310"/>
      <c r="AL179" s="310"/>
    </row>
    <row r="180" spans="1:38" ht="11.1" customHeight="1" x14ac:dyDescent="0.25">
      <c r="A180" s="316" t="s">
        <v>543</v>
      </c>
      <c r="B180" s="316"/>
      <c r="C180" s="316"/>
      <c r="M180" s="316" t="s">
        <v>544</v>
      </c>
      <c r="N180" s="316"/>
      <c r="O180" s="316"/>
      <c r="P180" s="316"/>
      <c r="Q180" s="310">
        <v>0</v>
      </c>
      <c r="R180" s="310"/>
      <c r="T180" s="317">
        <v>15000</v>
      </c>
      <c r="U180" s="317"/>
      <c r="V180" s="317"/>
      <c r="Y180" s="317">
        <v>15000</v>
      </c>
      <c r="Z180" s="317"/>
      <c r="AA180" s="317"/>
      <c r="AB180" s="317"/>
      <c r="AC180" s="317"/>
      <c r="AD180" s="317"/>
      <c r="AF180" s="310">
        <v>0</v>
      </c>
      <c r="AG180" s="310"/>
      <c r="AH180" s="310"/>
      <c r="AI180" s="310"/>
      <c r="AJ180" s="310"/>
      <c r="AK180" s="310"/>
      <c r="AL180" s="310"/>
    </row>
    <row r="181" spans="1:38" ht="11.1" customHeight="1" x14ac:dyDescent="0.25">
      <c r="A181" s="316" t="s">
        <v>545</v>
      </c>
      <c r="B181" s="316"/>
      <c r="C181" s="316"/>
      <c r="M181" s="316" t="s">
        <v>546</v>
      </c>
      <c r="N181" s="316"/>
      <c r="O181" s="316"/>
      <c r="P181" s="316"/>
      <c r="Q181" s="310">
        <v>0</v>
      </c>
      <c r="R181" s="310"/>
      <c r="T181" s="317">
        <v>8000</v>
      </c>
      <c r="U181" s="317"/>
      <c r="V181" s="317"/>
      <c r="Y181" s="317">
        <v>8000</v>
      </c>
      <c r="Z181" s="317"/>
      <c r="AA181" s="317"/>
      <c r="AB181" s="317"/>
      <c r="AC181" s="317"/>
      <c r="AD181" s="317"/>
      <c r="AF181" s="310">
        <v>0</v>
      </c>
      <c r="AG181" s="310"/>
      <c r="AH181" s="310"/>
      <c r="AI181" s="310"/>
      <c r="AJ181" s="310"/>
      <c r="AK181" s="310"/>
      <c r="AL181" s="310"/>
    </row>
    <row r="182" spans="1:38" ht="11.1" customHeight="1" x14ac:dyDescent="0.25">
      <c r="A182" s="316" t="s">
        <v>547</v>
      </c>
      <c r="B182" s="316"/>
      <c r="C182" s="316"/>
      <c r="M182" s="316" t="s">
        <v>548</v>
      </c>
      <c r="N182" s="316"/>
      <c r="O182" s="316"/>
      <c r="P182" s="316"/>
      <c r="Q182" s="310">
        <v>0</v>
      </c>
      <c r="R182" s="310"/>
      <c r="T182" s="317">
        <v>12000</v>
      </c>
      <c r="U182" s="317"/>
      <c r="V182" s="317"/>
      <c r="Y182" s="317">
        <v>12000</v>
      </c>
      <c r="Z182" s="317"/>
      <c r="AA182" s="317"/>
      <c r="AB182" s="317"/>
      <c r="AC182" s="317"/>
      <c r="AD182" s="317"/>
      <c r="AF182" s="310">
        <v>0</v>
      </c>
      <c r="AG182" s="310"/>
      <c r="AH182" s="310"/>
      <c r="AI182" s="310"/>
      <c r="AJ182" s="310"/>
      <c r="AK182" s="310"/>
      <c r="AL182" s="310"/>
    </row>
    <row r="183" spans="1:38" ht="11.1" customHeight="1" x14ac:dyDescent="0.25">
      <c r="A183" s="316" t="s">
        <v>549</v>
      </c>
      <c r="B183" s="316"/>
      <c r="C183" s="316"/>
      <c r="M183" s="316" t="s">
        <v>550</v>
      </c>
      <c r="N183" s="316"/>
      <c r="O183" s="316"/>
      <c r="P183" s="316"/>
      <c r="Q183" s="310">
        <v>0</v>
      </c>
      <c r="R183" s="310"/>
      <c r="T183" s="317">
        <v>14000</v>
      </c>
      <c r="U183" s="317"/>
      <c r="V183" s="317"/>
      <c r="Y183" s="317">
        <v>14000</v>
      </c>
      <c r="Z183" s="317"/>
      <c r="AA183" s="317"/>
      <c r="AB183" s="317"/>
      <c r="AC183" s="317"/>
      <c r="AD183" s="317"/>
      <c r="AF183" s="310">
        <v>0</v>
      </c>
      <c r="AG183" s="310"/>
      <c r="AH183" s="310"/>
      <c r="AI183" s="310"/>
      <c r="AJ183" s="310"/>
      <c r="AK183" s="310"/>
      <c r="AL183" s="310"/>
    </row>
    <row r="184" spans="1:38" ht="11.1" customHeight="1" x14ac:dyDescent="0.25">
      <c r="A184" s="316" t="s">
        <v>551</v>
      </c>
      <c r="B184" s="316"/>
      <c r="C184" s="316"/>
      <c r="M184" s="316" t="s">
        <v>552</v>
      </c>
      <c r="N184" s="316"/>
      <c r="O184" s="316"/>
      <c r="P184" s="316"/>
      <c r="Q184" s="310">
        <v>0</v>
      </c>
      <c r="R184" s="310"/>
      <c r="T184" s="317">
        <v>8000</v>
      </c>
      <c r="U184" s="317"/>
      <c r="V184" s="317"/>
      <c r="Y184" s="317">
        <v>8000</v>
      </c>
      <c r="Z184" s="317"/>
      <c r="AA184" s="317"/>
      <c r="AB184" s="317"/>
      <c r="AC184" s="317"/>
      <c r="AD184" s="317"/>
      <c r="AF184" s="310">
        <v>0</v>
      </c>
      <c r="AG184" s="310"/>
      <c r="AH184" s="310"/>
      <c r="AI184" s="310"/>
      <c r="AJ184" s="310"/>
      <c r="AK184" s="310"/>
      <c r="AL184" s="310"/>
    </row>
    <row r="185" spans="1:38" ht="11.1" customHeight="1" x14ac:dyDescent="0.25">
      <c r="A185" s="316" t="s">
        <v>553</v>
      </c>
      <c r="B185" s="316"/>
      <c r="C185" s="316"/>
      <c r="M185" s="316" t="s">
        <v>554</v>
      </c>
      <c r="N185" s="316"/>
      <c r="O185" s="316"/>
      <c r="P185" s="316"/>
      <c r="Q185" s="310">
        <v>0</v>
      </c>
      <c r="R185" s="310"/>
      <c r="T185" s="317">
        <v>15000</v>
      </c>
      <c r="U185" s="317"/>
      <c r="V185" s="317"/>
      <c r="Y185" s="317">
        <v>15000</v>
      </c>
      <c r="Z185" s="317"/>
      <c r="AA185" s="317"/>
      <c r="AB185" s="317"/>
      <c r="AC185" s="317"/>
      <c r="AD185" s="317"/>
      <c r="AF185" s="310">
        <v>0</v>
      </c>
      <c r="AG185" s="310"/>
      <c r="AH185" s="310"/>
      <c r="AI185" s="310"/>
      <c r="AJ185" s="310"/>
      <c r="AK185" s="310"/>
      <c r="AL185" s="310"/>
    </row>
    <row r="186" spans="1:38" ht="11.1" customHeight="1" x14ac:dyDescent="0.25">
      <c r="A186" s="316" t="s">
        <v>555</v>
      </c>
      <c r="B186" s="316"/>
      <c r="C186" s="316"/>
      <c r="M186" s="316" t="s">
        <v>556</v>
      </c>
      <c r="N186" s="316"/>
      <c r="O186" s="316"/>
      <c r="P186" s="316"/>
      <c r="Q186" s="310">
        <v>0</v>
      </c>
      <c r="R186" s="310"/>
      <c r="T186" s="317">
        <v>10000</v>
      </c>
      <c r="U186" s="317"/>
      <c r="V186" s="317"/>
      <c r="Y186" s="317">
        <v>10000</v>
      </c>
      <c r="Z186" s="317"/>
      <c r="AA186" s="317"/>
      <c r="AB186" s="317"/>
      <c r="AC186" s="317"/>
      <c r="AD186" s="317"/>
      <c r="AF186" s="310">
        <v>0</v>
      </c>
      <c r="AG186" s="310"/>
      <c r="AH186" s="310"/>
      <c r="AI186" s="310"/>
      <c r="AJ186" s="310"/>
      <c r="AK186" s="310"/>
      <c r="AL186" s="310"/>
    </row>
    <row r="187" spans="1:38" ht="11.1" customHeight="1" x14ac:dyDescent="0.25">
      <c r="A187" s="316" t="s">
        <v>557</v>
      </c>
      <c r="B187" s="316"/>
      <c r="C187" s="316"/>
      <c r="M187" s="316" t="s">
        <v>558</v>
      </c>
      <c r="N187" s="316"/>
      <c r="O187" s="316"/>
      <c r="P187" s="316"/>
      <c r="Q187" s="310">
        <v>0</v>
      </c>
      <c r="R187" s="310"/>
      <c r="T187" s="317">
        <v>13000</v>
      </c>
      <c r="U187" s="317"/>
      <c r="V187" s="317"/>
      <c r="Y187" s="317">
        <v>13000</v>
      </c>
      <c r="Z187" s="317"/>
      <c r="AA187" s="317"/>
      <c r="AB187" s="317"/>
      <c r="AC187" s="317"/>
      <c r="AD187" s="317"/>
      <c r="AF187" s="310">
        <v>0</v>
      </c>
      <c r="AG187" s="310"/>
      <c r="AH187" s="310"/>
      <c r="AI187" s="310"/>
      <c r="AJ187" s="310"/>
      <c r="AK187" s="310"/>
      <c r="AL187" s="310"/>
    </row>
    <row r="188" spans="1:38" ht="11.1" customHeight="1" x14ac:dyDescent="0.25">
      <c r="A188" s="316" t="s">
        <v>559</v>
      </c>
      <c r="B188" s="316"/>
      <c r="C188" s="316"/>
      <c r="M188" s="316" t="s">
        <v>560</v>
      </c>
      <c r="N188" s="316"/>
      <c r="O188" s="316"/>
      <c r="P188" s="316"/>
      <c r="Q188" s="310">
        <v>0</v>
      </c>
      <c r="R188" s="310"/>
      <c r="T188" s="317">
        <v>12000</v>
      </c>
      <c r="U188" s="317"/>
      <c r="V188" s="317"/>
      <c r="Y188" s="317">
        <v>12000</v>
      </c>
      <c r="Z188" s="317"/>
      <c r="AA188" s="317"/>
      <c r="AB188" s="317"/>
      <c r="AC188" s="317"/>
      <c r="AD188" s="317"/>
      <c r="AF188" s="310">
        <v>0</v>
      </c>
      <c r="AG188" s="310"/>
      <c r="AH188" s="310"/>
      <c r="AI188" s="310"/>
      <c r="AJ188" s="310"/>
      <c r="AK188" s="310"/>
      <c r="AL188" s="310"/>
    </row>
    <row r="189" spans="1:38" ht="11.1" customHeight="1" x14ac:dyDescent="0.25">
      <c r="A189" s="316" t="s">
        <v>561</v>
      </c>
      <c r="B189" s="316"/>
      <c r="C189" s="316"/>
      <c r="M189" s="316" t="s">
        <v>562</v>
      </c>
      <c r="N189" s="316"/>
      <c r="O189" s="316"/>
      <c r="P189" s="316"/>
      <c r="Q189" s="310">
        <v>0</v>
      </c>
      <c r="R189" s="310"/>
      <c r="T189" s="317">
        <v>11000</v>
      </c>
      <c r="U189" s="317"/>
      <c r="V189" s="317"/>
      <c r="Y189" s="317">
        <v>11000</v>
      </c>
      <c r="Z189" s="317"/>
      <c r="AA189" s="317"/>
      <c r="AB189" s="317"/>
      <c r="AC189" s="317"/>
      <c r="AD189" s="317"/>
      <c r="AF189" s="310">
        <v>0</v>
      </c>
      <c r="AG189" s="310"/>
      <c r="AH189" s="310"/>
      <c r="AI189" s="310"/>
      <c r="AJ189" s="310"/>
      <c r="AK189" s="310"/>
      <c r="AL189" s="310"/>
    </row>
    <row r="190" spans="1:38" ht="11.1" customHeight="1" x14ac:dyDescent="0.25">
      <c r="A190" s="316" t="s">
        <v>563</v>
      </c>
      <c r="B190" s="316"/>
      <c r="C190" s="316"/>
      <c r="M190" s="316" t="s">
        <v>564</v>
      </c>
      <c r="N190" s="316"/>
      <c r="O190" s="316"/>
      <c r="P190" s="316"/>
      <c r="Q190" s="310">
        <v>0</v>
      </c>
      <c r="R190" s="310"/>
      <c r="T190" s="317">
        <v>10000</v>
      </c>
      <c r="U190" s="317"/>
      <c r="V190" s="317"/>
      <c r="Y190" s="317">
        <v>10000</v>
      </c>
      <c r="Z190" s="317"/>
      <c r="AA190" s="317"/>
      <c r="AB190" s="317"/>
      <c r="AC190" s="317"/>
      <c r="AD190" s="317"/>
      <c r="AF190" s="310">
        <v>0</v>
      </c>
      <c r="AG190" s="310"/>
      <c r="AH190" s="310"/>
      <c r="AI190" s="310"/>
      <c r="AJ190" s="310"/>
      <c r="AK190" s="310"/>
      <c r="AL190" s="310"/>
    </row>
    <row r="191" spans="1:38" ht="11.1" customHeight="1" x14ac:dyDescent="0.25">
      <c r="A191" s="316" t="s">
        <v>565</v>
      </c>
      <c r="B191" s="316"/>
      <c r="C191" s="316"/>
      <c r="M191" s="316" t="s">
        <v>566</v>
      </c>
      <c r="N191" s="316"/>
      <c r="O191" s="316"/>
      <c r="P191" s="316"/>
      <c r="Q191" s="310">
        <v>0</v>
      </c>
      <c r="R191" s="310"/>
      <c r="T191" s="317">
        <v>8000</v>
      </c>
      <c r="U191" s="317"/>
      <c r="V191" s="317"/>
      <c r="Y191" s="317">
        <v>8000</v>
      </c>
      <c r="Z191" s="317"/>
      <c r="AA191" s="317"/>
      <c r="AB191" s="317"/>
      <c r="AC191" s="317"/>
      <c r="AD191" s="317"/>
      <c r="AF191" s="310">
        <v>0</v>
      </c>
      <c r="AG191" s="310"/>
      <c r="AH191" s="310"/>
      <c r="AI191" s="310"/>
      <c r="AJ191" s="310"/>
      <c r="AK191" s="310"/>
      <c r="AL191" s="310"/>
    </row>
    <row r="192" spans="1:38" ht="11.1" customHeight="1" x14ac:dyDescent="0.25">
      <c r="A192" s="316" t="s">
        <v>567</v>
      </c>
      <c r="B192" s="316"/>
      <c r="C192" s="316"/>
      <c r="M192" s="316" t="s">
        <v>568</v>
      </c>
      <c r="N192" s="316"/>
      <c r="O192" s="316"/>
      <c r="P192" s="316"/>
      <c r="Q192" s="310">
        <v>0</v>
      </c>
      <c r="R192" s="310"/>
      <c r="T192" s="317">
        <v>10000</v>
      </c>
      <c r="U192" s="317"/>
      <c r="V192" s="317"/>
      <c r="Y192" s="317">
        <v>10000</v>
      </c>
      <c r="Z192" s="317"/>
      <c r="AA192" s="317"/>
      <c r="AB192" s="317"/>
      <c r="AC192" s="317"/>
      <c r="AD192" s="317"/>
      <c r="AF192" s="310">
        <v>0</v>
      </c>
      <c r="AG192" s="310"/>
      <c r="AH192" s="310"/>
      <c r="AI192" s="310"/>
      <c r="AJ192" s="310"/>
      <c r="AK192" s="310"/>
      <c r="AL192" s="310"/>
    </row>
    <row r="193" spans="1:38" ht="11.1" customHeight="1" x14ac:dyDescent="0.25">
      <c r="A193" s="316" t="s">
        <v>569</v>
      </c>
      <c r="B193" s="316"/>
      <c r="C193" s="316"/>
      <c r="M193" s="316" t="s">
        <v>570</v>
      </c>
      <c r="N193" s="316"/>
      <c r="O193" s="316"/>
      <c r="P193" s="316"/>
      <c r="Q193" s="310">
        <v>0</v>
      </c>
      <c r="R193" s="310"/>
      <c r="T193" s="317">
        <v>60000</v>
      </c>
      <c r="U193" s="317"/>
      <c r="V193" s="317"/>
      <c r="Y193" s="317">
        <v>60000</v>
      </c>
      <c r="Z193" s="317"/>
      <c r="AA193" s="317"/>
      <c r="AB193" s="317"/>
      <c r="AC193" s="317"/>
      <c r="AD193" s="317"/>
      <c r="AF193" s="310">
        <v>0</v>
      </c>
      <c r="AG193" s="310"/>
      <c r="AH193" s="310"/>
      <c r="AI193" s="310"/>
      <c r="AJ193" s="310"/>
      <c r="AK193" s="310"/>
      <c r="AL193" s="310"/>
    </row>
    <row r="194" spans="1:38" ht="11.1" customHeight="1" x14ac:dyDescent="0.25">
      <c r="A194" s="316" t="s">
        <v>571</v>
      </c>
      <c r="B194" s="316"/>
      <c r="C194" s="316"/>
      <c r="M194" s="316" t="s">
        <v>572</v>
      </c>
      <c r="N194" s="316"/>
      <c r="O194" s="316"/>
      <c r="P194" s="316"/>
      <c r="Q194" s="310">
        <v>0</v>
      </c>
      <c r="R194" s="310"/>
      <c r="T194" s="317">
        <v>48.8</v>
      </c>
      <c r="U194" s="317"/>
      <c r="V194" s="317"/>
      <c r="Y194" s="317">
        <v>48.8</v>
      </c>
      <c r="Z194" s="317"/>
      <c r="AA194" s="317"/>
      <c r="AB194" s="317"/>
      <c r="AC194" s="317"/>
      <c r="AD194" s="317"/>
      <c r="AF194" s="310">
        <v>0</v>
      </c>
      <c r="AG194" s="310"/>
      <c r="AH194" s="310"/>
      <c r="AI194" s="310"/>
      <c r="AJ194" s="310"/>
      <c r="AK194" s="310"/>
      <c r="AL194" s="310"/>
    </row>
    <row r="195" spans="1:38" ht="11.1" customHeight="1" x14ac:dyDescent="0.25">
      <c r="A195" s="316" t="s">
        <v>573</v>
      </c>
      <c r="B195" s="316"/>
      <c r="C195" s="316"/>
      <c r="M195" s="316" t="s">
        <v>574</v>
      </c>
      <c r="N195" s="316"/>
      <c r="O195" s="316"/>
      <c r="P195" s="316"/>
      <c r="Q195" s="310">
        <v>0</v>
      </c>
      <c r="R195" s="310"/>
      <c r="T195" s="317">
        <v>7990</v>
      </c>
      <c r="U195" s="317"/>
      <c r="V195" s="317"/>
      <c r="Y195" s="317">
        <v>7990</v>
      </c>
      <c r="Z195" s="317"/>
      <c r="AA195" s="317"/>
      <c r="AB195" s="317"/>
      <c r="AC195" s="317"/>
      <c r="AD195" s="317"/>
      <c r="AF195" s="310">
        <v>0</v>
      </c>
      <c r="AG195" s="310"/>
      <c r="AH195" s="310"/>
      <c r="AI195" s="310"/>
      <c r="AJ195" s="310"/>
      <c r="AK195" s="310"/>
      <c r="AL195" s="310"/>
    </row>
    <row r="196" spans="1:38" ht="11.1" customHeight="1" x14ac:dyDescent="0.25">
      <c r="A196" s="316" t="s">
        <v>575</v>
      </c>
      <c r="B196" s="316"/>
      <c r="C196" s="316"/>
      <c r="M196" s="316" t="s">
        <v>576</v>
      </c>
      <c r="N196" s="316"/>
      <c r="O196" s="316"/>
      <c r="P196" s="316"/>
      <c r="Q196" s="310">
        <v>0</v>
      </c>
      <c r="R196" s="310"/>
      <c r="T196" s="317">
        <v>1900</v>
      </c>
      <c r="U196" s="317"/>
      <c r="V196" s="317"/>
      <c r="Y196" s="317">
        <v>1900</v>
      </c>
      <c r="Z196" s="317"/>
      <c r="AA196" s="317"/>
      <c r="AB196" s="317"/>
      <c r="AC196" s="317"/>
      <c r="AD196" s="317"/>
      <c r="AF196" s="310">
        <v>0</v>
      </c>
      <c r="AG196" s="310"/>
      <c r="AH196" s="310"/>
      <c r="AI196" s="310"/>
      <c r="AJ196" s="310"/>
      <c r="AK196" s="310"/>
      <c r="AL196" s="310"/>
    </row>
    <row r="197" spans="1:38" ht="11.1" customHeight="1" x14ac:dyDescent="0.25">
      <c r="A197" s="316" t="s">
        <v>577</v>
      </c>
      <c r="B197" s="316"/>
      <c r="C197" s="316"/>
      <c r="M197" s="316" t="s">
        <v>578</v>
      </c>
      <c r="N197" s="316"/>
      <c r="O197" s="316"/>
      <c r="P197" s="316"/>
      <c r="Q197" s="310">
        <v>0</v>
      </c>
      <c r="R197" s="310"/>
      <c r="T197" s="317">
        <v>12000</v>
      </c>
      <c r="U197" s="317"/>
      <c r="V197" s="317"/>
      <c r="Y197" s="317">
        <v>12000</v>
      </c>
      <c r="Z197" s="317"/>
      <c r="AA197" s="317"/>
      <c r="AB197" s="317"/>
      <c r="AC197" s="317"/>
      <c r="AD197" s="317"/>
      <c r="AF197" s="310">
        <v>0</v>
      </c>
      <c r="AG197" s="310"/>
      <c r="AH197" s="310"/>
      <c r="AI197" s="310"/>
      <c r="AJ197" s="310"/>
      <c r="AK197" s="310"/>
      <c r="AL197" s="310"/>
    </row>
    <row r="198" spans="1:38" ht="11.1" customHeight="1" x14ac:dyDescent="0.25">
      <c r="A198" s="316" t="s">
        <v>579</v>
      </c>
      <c r="B198" s="316"/>
      <c r="C198" s="316"/>
      <c r="M198" s="316" t="s">
        <v>580</v>
      </c>
      <c r="N198" s="316"/>
      <c r="O198" s="316"/>
      <c r="P198" s="316"/>
      <c r="Q198" s="310">
        <v>0</v>
      </c>
      <c r="R198" s="310"/>
      <c r="T198" s="317">
        <v>392.95</v>
      </c>
      <c r="U198" s="317"/>
      <c r="V198" s="317"/>
      <c r="Y198" s="317">
        <v>392.95</v>
      </c>
      <c r="Z198" s="317"/>
      <c r="AA198" s="317"/>
      <c r="AB198" s="317"/>
      <c r="AC198" s="317"/>
      <c r="AD198" s="317"/>
      <c r="AF198" s="310">
        <v>0</v>
      </c>
      <c r="AG198" s="310"/>
      <c r="AH198" s="310"/>
      <c r="AI198" s="310"/>
      <c r="AJ198" s="310"/>
      <c r="AK198" s="310"/>
      <c r="AL198" s="310"/>
    </row>
    <row r="199" spans="1:38" ht="11.1" customHeight="1" x14ac:dyDescent="0.25">
      <c r="A199" s="316" t="s">
        <v>581</v>
      </c>
      <c r="B199" s="316"/>
      <c r="C199" s="316"/>
      <c r="M199" s="316" t="s">
        <v>582</v>
      </c>
      <c r="N199" s="316"/>
      <c r="O199" s="316"/>
      <c r="P199" s="316"/>
      <c r="Q199" s="310">
        <v>0</v>
      </c>
      <c r="R199" s="310"/>
      <c r="T199" s="317">
        <v>200</v>
      </c>
      <c r="U199" s="317"/>
      <c r="V199" s="317"/>
      <c r="Y199" s="317">
        <v>200</v>
      </c>
      <c r="Z199" s="317"/>
      <c r="AA199" s="317"/>
      <c r="AB199" s="317"/>
      <c r="AC199" s="317"/>
      <c r="AD199" s="317"/>
      <c r="AF199" s="310">
        <v>0</v>
      </c>
      <c r="AG199" s="310"/>
      <c r="AH199" s="310"/>
      <c r="AI199" s="310"/>
      <c r="AJ199" s="310"/>
      <c r="AK199" s="310"/>
      <c r="AL199" s="310"/>
    </row>
    <row r="200" spans="1:38" ht="11.1" customHeight="1" x14ac:dyDescent="0.25">
      <c r="A200" s="316" t="s">
        <v>583</v>
      </c>
      <c r="B200" s="316"/>
      <c r="C200" s="316"/>
      <c r="M200" s="316" t="s">
        <v>584</v>
      </c>
      <c r="N200" s="316"/>
      <c r="O200" s="316"/>
      <c r="P200" s="316"/>
      <c r="Q200" s="310">
        <v>0</v>
      </c>
      <c r="R200" s="310"/>
      <c r="T200" s="317">
        <v>129.24</v>
      </c>
      <c r="U200" s="317"/>
      <c r="V200" s="317"/>
      <c r="Y200" s="317">
        <v>129.24</v>
      </c>
      <c r="Z200" s="317"/>
      <c r="AA200" s="317"/>
      <c r="AB200" s="317"/>
      <c r="AC200" s="317"/>
      <c r="AD200" s="317"/>
      <c r="AF200" s="310">
        <v>0</v>
      </c>
      <c r="AG200" s="310"/>
      <c r="AH200" s="310"/>
      <c r="AI200" s="310"/>
      <c r="AJ200" s="310"/>
      <c r="AK200" s="310"/>
      <c r="AL200" s="310"/>
    </row>
    <row r="201" spans="1:38" ht="11.1" customHeight="1" x14ac:dyDescent="0.25">
      <c r="A201" s="316" t="s">
        <v>585</v>
      </c>
      <c r="B201" s="316"/>
      <c r="C201" s="316"/>
      <c r="M201" s="316" t="s">
        <v>586</v>
      </c>
      <c r="N201" s="316"/>
      <c r="O201" s="316"/>
      <c r="P201" s="316"/>
      <c r="Q201" s="310">
        <v>0</v>
      </c>
      <c r="R201" s="310"/>
      <c r="T201" s="317">
        <v>27.8</v>
      </c>
      <c r="U201" s="317"/>
      <c r="V201" s="317"/>
      <c r="Y201" s="317">
        <v>27.8</v>
      </c>
      <c r="Z201" s="317"/>
      <c r="AA201" s="317"/>
      <c r="AB201" s="317"/>
      <c r="AC201" s="317"/>
      <c r="AD201" s="317"/>
      <c r="AF201" s="310">
        <v>0</v>
      </c>
      <c r="AG201" s="310"/>
      <c r="AH201" s="310"/>
      <c r="AI201" s="310"/>
      <c r="AJ201" s="310"/>
      <c r="AK201" s="310"/>
      <c r="AL201" s="310"/>
    </row>
    <row r="202" spans="1:38" ht="11.1" customHeight="1" x14ac:dyDescent="0.25">
      <c r="A202" s="316" t="s">
        <v>587</v>
      </c>
      <c r="B202" s="316"/>
      <c r="C202" s="316"/>
      <c r="M202" s="316" t="s">
        <v>588</v>
      </c>
      <c r="N202" s="316"/>
      <c r="O202" s="316"/>
      <c r="P202" s="316"/>
      <c r="Q202" s="310">
        <v>0</v>
      </c>
      <c r="R202" s="310"/>
      <c r="T202" s="317">
        <v>143138.19</v>
      </c>
      <c r="U202" s="317"/>
      <c r="V202" s="317"/>
      <c r="Y202" s="317">
        <v>143138.19</v>
      </c>
      <c r="Z202" s="317"/>
      <c r="AA202" s="317"/>
      <c r="AB202" s="317"/>
      <c r="AC202" s="317"/>
      <c r="AD202" s="317"/>
      <c r="AF202" s="310">
        <v>0</v>
      </c>
      <c r="AG202" s="310"/>
      <c r="AH202" s="310"/>
      <c r="AI202" s="310"/>
      <c r="AJ202" s="310"/>
      <c r="AK202" s="310"/>
      <c r="AL202" s="310"/>
    </row>
    <row r="203" spans="1:38" ht="11.1" customHeight="1" x14ac:dyDescent="0.25">
      <c r="A203" s="316" t="s">
        <v>589</v>
      </c>
      <c r="B203" s="316"/>
      <c r="C203" s="316"/>
      <c r="M203" s="316" t="s">
        <v>590</v>
      </c>
      <c r="N203" s="316"/>
      <c r="O203" s="316"/>
      <c r="P203" s="316"/>
      <c r="Q203" s="310">
        <v>0</v>
      </c>
      <c r="R203" s="310"/>
      <c r="T203" s="317">
        <v>70</v>
      </c>
      <c r="U203" s="317"/>
      <c r="V203" s="317"/>
      <c r="Y203" s="317">
        <v>70</v>
      </c>
      <c r="Z203" s="317"/>
      <c r="AA203" s="317"/>
      <c r="AB203" s="317"/>
      <c r="AC203" s="317"/>
      <c r="AD203" s="317"/>
      <c r="AF203" s="310">
        <v>0</v>
      </c>
      <c r="AG203" s="310"/>
      <c r="AH203" s="310"/>
      <c r="AI203" s="310"/>
      <c r="AJ203" s="310"/>
      <c r="AK203" s="310"/>
      <c r="AL203" s="310"/>
    </row>
    <row r="204" spans="1:38" ht="11.1" customHeight="1" x14ac:dyDescent="0.25">
      <c r="A204" s="316" t="s">
        <v>591</v>
      </c>
      <c r="B204" s="316"/>
      <c r="C204" s="316"/>
      <c r="M204" s="316" t="s">
        <v>592</v>
      </c>
      <c r="N204" s="316"/>
      <c r="O204" s="316"/>
      <c r="P204" s="316"/>
      <c r="Q204" s="310">
        <v>0</v>
      </c>
      <c r="R204" s="310"/>
      <c r="T204" s="317">
        <v>10</v>
      </c>
      <c r="U204" s="317"/>
      <c r="V204" s="317"/>
      <c r="Y204" s="317">
        <v>10</v>
      </c>
      <c r="Z204" s="317"/>
      <c r="AA204" s="317"/>
      <c r="AB204" s="317"/>
      <c r="AC204" s="317"/>
      <c r="AD204" s="317"/>
      <c r="AF204" s="310">
        <v>0</v>
      </c>
      <c r="AG204" s="310"/>
      <c r="AH204" s="310"/>
      <c r="AI204" s="310"/>
      <c r="AJ204" s="310"/>
      <c r="AK204" s="310"/>
      <c r="AL204" s="310"/>
    </row>
    <row r="205" spans="1:38" ht="11.1" customHeight="1" x14ac:dyDescent="0.25">
      <c r="A205" s="316" t="s">
        <v>593</v>
      </c>
      <c r="B205" s="316"/>
      <c r="C205" s="316"/>
      <c r="M205" s="316" t="s">
        <v>594</v>
      </c>
      <c r="N205" s="316"/>
      <c r="O205" s="316"/>
      <c r="P205" s="316"/>
      <c r="Q205" s="310">
        <v>0</v>
      </c>
      <c r="R205" s="310"/>
      <c r="T205" s="317">
        <v>1090</v>
      </c>
      <c r="U205" s="317"/>
      <c r="V205" s="317"/>
      <c r="Y205" s="317">
        <v>1090</v>
      </c>
      <c r="Z205" s="317"/>
      <c r="AA205" s="317"/>
      <c r="AB205" s="317"/>
      <c r="AC205" s="317"/>
      <c r="AD205" s="317"/>
      <c r="AF205" s="310">
        <v>0</v>
      </c>
      <c r="AG205" s="310"/>
      <c r="AH205" s="310"/>
      <c r="AI205" s="310"/>
      <c r="AJ205" s="310"/>
      <c r="AK205" s="310"/>
      <c r="AL205" s="310"/>
    </row>
    <row r="206" spans="1:38" ht="11.1" customHeight="1" x14ac:dyDescent="0.25">
      <c r="A206" s="316" t="s">
        <v>595</v>
      </c>
      <c r="B206" s="316"/>
      <c r="C206" s="316"/>
      <c r="M206" s="316" t="s">
        <v>596</v>
      </c>
      <c r="N206" s="316"/>
      <c r="O206" s="316"/>
      <c r="P206" s="316"/>
      <c r="Q206" s="310">
        <v>0</v>
      </c>
      <c r="R206" s="310"/>
      <c r="T206" s="317">
        <v>11712.48</v>
      </c>
      <c r="U206" s="317"/>
      <c r="V206" s="317"/>
      <c r="Y206" s="317">
        <v>11712.48</v>
      </c>
      <c r="Z206" s="317"/>
      <c r="AA206" s="317"/>
      <c r="AB206" s="317"/>
      <c r="AC206" s="317"/>
      <c r="AD206" s="317"/>
      <c r="AF206" s="310">
        <v>0</v>
      </c>
      <c r="AG206" s="310"/>
      <c r="AH206" s="310"/>
      <c r="AI206" s="310"/>
      <c r="AJ206" s="310"/>
      <c r="AK206" s="310"/>
      <c r="AL206" s="310"/>
    </row>
    <row r="207" spans="1:38" ht="11.1" customHeight="1" x14ac:dyDescent="0.25">
      <c r="A207" s="316" t="s">
        <v>597</v>
      </c>
      <c r="B207" s="316"/>
      <c r="C207" s="316"/>
      <c r="M207" s="316" t="s">
        <v>598</v>
      </c>
      <c r="N207" s="316"/>
      <c r="O207" s="316"/>
      <c r="P207" s="316"/>
      <c r="Q207" s="310">
        <v>0</v>
      </c>
      <c r="R207" s="310"/>
      <c r="T207" s="317">
        <v>440</v>
      </c>
      <c r="U207" s="317"/>
      <c r="V207" s="317"/>
      <c r="Y207" s="317">
        <v>440</v>
      </c>
      <c r="Z207" s="317"/>
      <c r="AA207" s="317"/>
      <c r="AB207" s="317"/>
      <c r="AC207" s="317"/>
      <c r="AD207" s="317"/>
      <c r="AF207" s="310">
        <v>0</v>
      </c>
      <c r="AG207" s="310"/>
      <c r="AH207" s="310"/>
      <c r="AI207" s="310"/>
      <c r="AJ207" s="310"/>
      <c r="AK207" s="310"/>
      <c r="AL207" s="310"/>
    </row>
    <row r="208" spans="1:38" ht="11.1" customHeight="1" x14ac:dyDescent="0.25">
      <c r="A208" s="316" t="s">
        <v>599</v>
      </c>
      <c r="B208" s="316"/>
      <c r="C208" s="316"/>
      <c r="M208" s="316" t="s">
        <v>600</v>
      </c>
      <c r="N208" s="316"/>
      <c r="O208" s="316"/>
      <c r="P208" s="316"/>
      <c r="Q208" s="310">
        <v>0</v>
      </c>
      <c r="R208" s="310"/>
      <c r="T208" s="317">
        <v>0</v>
      </c>
      <c r="U208" s="317"/>
      <c r="V208" s="317"/>
      <c r="Y208" s="317">
        <v>14500</v>
      </c>
      <c r="Z208" s="317"/>
      <c r="AA208" s="317"/>
      <c r="AB208" s="317"/>
      <c r="AC208" s="317"/>
      <c r="AD208" s="317"/>
      <c r="AF208" s="310">
        <v>-14500</v>
      </c>
      <c r="AG208" s="310"/>
      <c r="AH208" s="310"/>
      <c r="AI208" s="310"/>
      <c r="AJ208" s="310"/>
      <c r="AK208" s="310"/>
      <c r="AL208" s="310"/>
    </row>
    <row r="209" spans="1:38" ht="11.1" customHeight="1" x14ac:dyDescent="0.25">
      <c r="A209" s="316" t="s">
        <v>601</v>
      </c>
      <c r="B209" s="316"/>
      <c r="C209" s="316"/>
      <c r="M209" s="316" t="s">
        <v>602</v>
      </c>
      <c r="N209" s="316"/>
      <c r="O209" s="316"/>
      <c r="P209" s="316"/>
      <c r="Q209" s="310">
        <v>0</v>
      </c>
      <c r="R209" s="310"/>
      <c r="T209" s="317">
        <v>120</v>
      </c>
      <c r="U209" s="317"/>
      <c r="V209" s="317"/>
      <c r="Y209" s="317">
        <v>120</v>
      </c>
      <c r="Z209" s="317"/>
      <c r="AA209" s="317"/>
      <c r="AB209" s="317"/>
      <c r="AC209" s="317"/>
      <c r="AD209" s="317"/>
      <c r="AF209" s="310">
        <v>0</v>
      </c>
      <c r="AG209" s="310"/>
      <c r="AH209" s="310"/>
      <c r="AI209" s="310"/>
      <c r="AJ209" s="310"/>
      <c r="AK209" s="310"/>
      <c r="AL209" s="310"/>
    </row>
    <row r="210" spans="1:38" ht="11.1" customHeight="1" x14ac:dyDescent="0.25">
      <c r="A210" s="316" t="s">
        <v>603</v>
      </c>
      <c r="B210" s="316"/>
      <c r="C210" s="316"/>
      <c r="M210" s="316" t="s">
        <v>604</v>
      </c>
      <c r="N210" s="316"/>
      <c r="O210" s="316"/>
      <c r="P210" s="316"/>
      <c r="Q210" s="310">
        <v>0</v>
      </c>
      <c r="R210" s="310"/>
      <c r="T210" s="317">
        <v>300</v>
      </c>
      <c r="U210" s="317"/>
      <c r="V210" s="317"/>
      <c r="Y210" s="317">
        <v>300</v>
      </c>
      <c r="Z210" s="317"/>
      <c r="AA210" s="317"/>
      <c r="AB210" s="317"/>
      <c r="AC210" s="317"/>
      <c r="AD210" s="317"/>
      <c r="AF210" s="310">
        <v>0</v>
      </c>
      <c r="AG210" s="310"/>
      <c r="AH210" s="310"/>
      <c r="AI210" s="310"/>
      <c r="AJ210" s="310"/>
      <c r="AK210" s="310"/>
      <c r="AL210" s="310"/>
    </row>
    <row r="211" spans="1:38" ht="11.1" customHeight="1" x14ac:dyDescent="0.25">
      <c r="A211" s="313" t="s">
        <v>605</v>
      </c>
      <c r="B211" s="313"/>
      <c r="C211" s="313"/>
      <c r="H211" s="313" t="s">
        <v>606</v>
      </c>
      <c r="I211" s="313"/>
      <c r="J211" s="313"/>
      <c r="K211" s="313"/>
      <c r="L211" s="313"/>
      <c r="M211" s="313"/>
      <c r="N211" s="313"/>
      <c r="O211" s="313"/>
      <c r="P211" s="313"/>
      <c r="Q211" s="314">
        <v>-65562.41</v>
      </c>
      <c r="R211" s="314"/>
      <c r="T211" s="315">
        <v>1326411.67</v>
      </c>
      <c r="U211" s="315"/>
      <c r="V211" s="315"/>
      <c r="Y211" s="315">
        <v>1323131.6299999999</v>
      </c>
      <c r="Z211" s="315"/>
      <c r="AA211" s="315"/>
      <c r="AB211" s="315"/>
      <c r="AC211" s="315"/>
      <c r="AD211" s="315"/>
      <c r="AF211" s="314">
        <v>-62282.37</v>
      </c>
      <c r="AG211" s="314"/>
      <c r="AH211" s="314"/>
      <c r="AI211" s="314"/>
      <c r="AJ211" s="314"/>
      <c r="AK211" s="314"/>
      <c r="AL211" s="314"/>
    </row>
    <row r="212" spans="1:38" ht="11.1" customHeight="1" x14ac:dyDescent="0.25">
      <c r="A212" s="313" t="s">
        <v>607</v>
      </c>
      <c r="B212" s="313"/>
      <c r="C212" s="313"/>
      <c r="I212" s="313" t="s">
        <v>150</v>
      </c>
      <c r="J212" s="313"/>
      <c r="K212" s="313"/>
      <c r="L212" s="313"/>
      <c r="M212" s="313"/>
      <c r="N212" s="313"/>
      <c r="O212" s="313"/>
      <c r="P212" s="313"/>
      <c r="Q212" s="314">
        <v>-65562.41</v>
      </c>
      <c r="R212" s="314"/>
      <c r="T212" s="315">
        <v>1326411.67</v>
      </c>
      <c r="U212" s="315"/>
      <c r="V212" s="315"/>
      <c r="Y212" s="315">
        <v>1323131.6299999999</v>
      </c>
      <c r="Z212" s="315"/>
      <c r="AA212" s="315"/>
      <c r="AB212" s="315"/>
      <c r="AC212" s="315"/>
      <c r="AD212" s="315"/>
      <c r="AF212" s="314">
        <v>-62282.37</v>
      </c>
      <c r="AG212" s="314"/>
      <c r="AH212" s="314"/>
      <c r="AI212" s="314"/>
      <c r="AJ212" s="314"/>
      <c r="AK212" s="314"/>
      <c r="AL212" s="314"/>
    </row>
    <row r="213" spans="1:38" ht="11.1" customHeight="1" x14ac:dyDescent="0.25">
      <c r="A213" s="313" t="s">
        <v>608</v>
      </c>
      <c r="B213" s="313"/>
      <c r="C213" s="313"/>
      <c r="J213" s="313" t="s">
        <v>609</v>
      </c>
      <c r="K213" s="313"/>
      <c r="L213" s="313"/>
      <c r="M213" s="313"/>
      <c r="N213" s="313"/>
      <c r="O213" s="313"/>
      <c r="P213" s="313"/>
      <c r="Q213" s="314">
        <v>-29249.68</v>
      </c>
      <c r="R213" s="314"/>
      <c r="T213" s="315">
        <v>1131234.47</v>
      </c>
      <c r="U213" s="315"/>
      <c r="V213" s="315"/>
      <c r="Y213" s="315">
        <v>1114508.18</v>
      </c>
      <c r="Z213" s="315"/>
      <c r="AA213" s="315"/>
      <c r="AB213" s="315"/>
      <c r="AC213" s="315"/>
      <c r="AD213" s="315"/>
      <c r="AF213" s="314">
        <v>-12523.39</v>
      </c>
      <c r="AG213" s="314"/>
      <c r="AH213" s="314"/>
      <c r="AI213" s="314"/>
      <c r="AJ213" s="314"/>
      <c r="AK213" s="314"/>
      <c r="AL213" s="314"/>
    </row>
    <row r="214" spans="1:38" ht="11.1" customHeight="1" x14ac:dyDescent="0.25">
      <c r="A214" s="316" t="s">
        <v>610</v>
      </c>
      <c r="B214" s="316"/>
      <c r="C214" s="316"/>
      <c r="M214" s="316" t="s">
        <v>129</v>
      </c>
      <c r="N214" s="316"/>
      <c r="O214" s="316"/>
      <c r="P214" s="316"/>
      <c r="Q214" s="310">
        <v>0</v>
      </c>
      <c r="R214" s="310"/>
      <c r="T214" s="317">
        <v>614550.5</v>
      </c>
      <c r="U214" s="317"/>
      <c r="V214" s="317"/>
      <c r="Y214" s="317">
        <v>614550.5</v>
      </c>
      <c r="Z214" s="317"/>
      <c r="AA214" s="317"/>
      <c r="AB214" s="317"/>
      <c r="AC214" s="317"/>
      <c r="AD214" s="317"/>
      <c r="AF214" s="310">
        <v>0</v>
      </c>
      <c r="AG214" s="310"/>
      <c r="AH214" s="310"/>
      <c r="AI214" s="310"/>
      <c r="AJ214" s="310"/>
      <c r="AK214" s="310"/>
      <c r="AL214" s="310"/>
    </row>
    <row r="215" spans="1:38" ht="11.1" customHeight="1" x14ac:dyDescent="0.25">
      <c r="A215" s="316" t="s">
        <v>611</v>
      </c>
      <c r="B215" s="316"/>
      <c r="C215" s="316"/>
      <c r="M215" s="316" t="s">
        <v>130</v>
      </c>
      <c r="N215" s="316"/>
      <c r="O215" s="316"/>
      <c r="P215" s="316"/>
      <c r="Q215" s="310">
        <v>-29249.68</v>
      </c>
      <c r="R215" s="310"/>
      <c r="T215" s="317">
        <v>516683.97</v>
      </c>
      <c r="U215" s="317"/>
      <c r="V215" s="317"/>
      <c r="Y215" s="317">
        <v>499957.68</v>
      </c>
      <c r="Z215" s="317"/>
      <c r="AA215" s="317"/>
      <c r="AB215" s="317"/>
      <c r="AC215" s="317"/>
      <c r="AD215" s="317"/>
      <c r="AF215" s="310">
        <v>-12523.39</v>
      </c>
      <c r="AG215" s="310"/>
      <c r="AH215" s="310"/>
      <c r="AI215" s="310"/>
      <c r="AJ215" s="310"/>
      <c r="AK215" s="310"/>
      <c r="AL215" s="310"/>
    </row>
    <row r="216" spans="1:38" ht="11.1" customHeight="1" x14ac:dyDescent="0.25">
      <c r="A216" s="313" t="s">
        <v>612</v>
      </c>
      <c r="B216" s="313"/>
      <c r="C216" s="313"/>
      <c r="J216" s="313" t="s">
        <v>613</v>
      </c>
      <c r="K216" s="313"/>
      <c r="L216" s="313"/>
      <c r="M216" s="313"/>
      <c r="N216" s="313"/>
      <c r="O216" s="313"/>
      <c r="P216" s="313"/>
      <c r="Q216" s="314">
        <v>0</v>
      </c>
      <c r="R216" s="314"/>
      <c r="T216" s="315">
        <v>25870.66</v>
      </c>
      <c r="U216" s="315"/>
      <c r="V216" s="315"/>
      <c r="Y216" s="315">
        <v>25870.66</v>
      </c>
      <c r="Z216" s="315"/>
      <c r="AA216" s="315"/>
      <c r="AB216" s="315"/>
      <c r="AC216" s="315"/>
      <c r="AD216" s="315"/>
      <c r="AF216" s="314">
        <v>0</v>
      </c>
      <c r="AG216" s="314"/>
      <c r="AH216" s="314"/>
      <c r="AI216" s="314"/>
      <c r="AJ216" s="314"/>
      <c r="AK216" s="314"/>
      <c r="AL216" s="314"/>
    </row>
    <row r="217" spans="1:38" ht="11.1" customHeight="1" x14ac:dyDescent="0.25">
      <c r="A217" s="316" t="s">
        <v>614</v>
      </c>
      <c r="B217" s="316"/>
      <c r="C217" s="316"/>
      <c r="M217" s="316" t="s">
        <v>153</v>
      </c>
      <c r="N217" s="316"/>
      <c r="O217" s="316"/>
      <c r="P217" s="316"/>
      <c r="Q217" s="310">
        <v>0</v>
      </c>
      <c r="R217" s="310"/>
      <c r="T217" s="317">
        <v>25870.66</v>
      </c>
      <c r="U217" s="317"/>
      <c r="V217" s="317"/>
      <c r="Y217" s="317">
        <v>25870.66</v>
      </c>
      <c r="Z217" s="317"/>
      <c r="AA217" s="317"/>
      <c r="AB217" s="317"/>
      <c r="AC217" s="317"/>
      <c r="AD217" s="317"/>
      <c r="AF217" s="310">
        <v>0</v>
      </c>
      <c r="AG217" s="310"/>
      <c r="AH217" s="310"/>
      <c r="AI217" s="310"/>
      <c r="AJ217" s="310"/>
      <c r="AK217" s="310"/>
      <c r="AL217" s="310"/>
    </row>
    <row r="218" spans="1:38" ht="11.1" customHeight="1" x14ac:dyDescent="0.25">
      <c r="A218" s="313" t="s">
        <v>615</v>
      </c>
      <c r="B218" s="313"/>
      <c r="C218" s="313"/>
      <c r="J218" s="313" t="s">
        <v>131</v>
      </c>
      <c r="K218" s="313"/>
      <c r="L218" s="313"/>
      <c r="M218" s="313"/>
      <c r="N218" s="313"/>
      <c r="O218" s="313"/>
      <c r="P218" s="313"/>
      <c r="Q218" s="314">
        <v>-26404.11</v>
      </c>
      <c r="R218" s="314"/>
      <c r="T218" s="315">
        <v>63476.43</v>
      </c>
      <c r="U218" s="315"/>
      <c r="V218" s="315"/>
      <c r="Y218" s="315">
        <v>72827.05</v>
      </c>
      <c r="Z218" s="315"/>
      <c r="AA218" s="315"/>
      <c r="AB218" s="315"/>
      <c r="AC218" s="315"/>
      <c r="AD218" s="315"/>
      <c r="AF218" s="314">
        <v>-35754.730000000003</v>
      </c>
      <c r="AG218" s="314"/>
      <c r="AH218" s="314"/>
      <c r="AI218" s="314"/>
      <c r="AJ218" s="314"/>
      <c r="AK218" s="314"/>
      <c r="AL218" s="314"/>
    </row>
    <row r="219" spans="1:38" ht="11.1" customHeight="1" x14ac:dyDescent="0.25">
      <c r="A219" s="316" t="s">
        <v>616</v>
      </c>
      <c r="B219" s="316"/>
      <c r="C219" s="316"/>
      <c r="M219" s="316" t="s">
        <v>132</v>
      </c>
      <c r="N219" s="316"/>
      <c r="O219" s="316"/>
      <c r="P219" s="316"/>
      <c r="Q219" s="310">
        <v>-59959.07</v>
      </c>
      <c r="R219" s="310"/>
      <c r="T219" s="317">
        <v>0</v>
      </c>
      <c r="U219" s="317"/>
      <c r="V219" s="317"/>
      <c r="Y219" s="317">
        <v>34494.22</v>
      </c>
      <c r="Z219" s="317"/>
      <c r="AA219" s="317"/>
      <c r="AB219" s="317"/>
      <c r="AC219" s="317"/>
      <c r="AD219" s="317"/>
      <c r="AF219" s="310">
        <v>-94453.29</v>
      </c>
      <c r="AG219" s="310"/>
      <c r="AH219" s="310"/>
      <c r="AI219" s="310"/>
      <c r="AJ219" s="310"/>
      <c r="AK219" s="310"/>
      <c r="AL219" s="310"/>
    </row>
    <row r="220" spans="1:38" ht="11.1" customHeight="1" x14ac:dyDescent="0.25">
      <c r="A220" s="316" t="s">
        <v>617</v>
      </c>
      <c r="B220" s="316"/>
      <c r="C220" s="316"/>
      <c r="M220" s="316" t="s">
        <v>133</v>
      </c>
      <c r="N220" s="316"/>
      <c r="O220" s="316"/>
      <c r="P220" s="316"/>
      <c r="Q220" s="310">
        <v>47768.31</v>
      </c>
      <c r="R220" s="310"/>
      <c r="T220" s="317">
        <v>26452.639999999999</v>
      </c>
      <c r="U220" s="317"/>
      <c r="V220" s="317"/>
      <c r="Y220" s="317">
        <v>0</v>
      </c>
      <c r="Z220" s="317"/>
      <c r="AA220" s="317"/>
      <c r="AB220" s="317"/>
      <c r="AC220" s="317"/>
      <c r="AD220" s="317"/>
      <c r="AF220" s="310">
        <v>74220.95</v>
      </c>
      <c r="AG220" s="310"/>
      <c r="AH220" s="310"/>
      <c r="AI220" s="310"/>
      <c r="AJ220" s="310"/>
      <c r="AK220" s="310"/>
      <c r="AL220" s="310"/>
    </row>
    <row r="221" spans="1:38" ht="11.1" customHeight="1" x14ac:dyDescent="0.25">
      <c r="A221" s="316" t="s">
        <v>618</v>
      </c>
      <c r="B221" s="316"/>
      <c r="C221" s="316"/>
      <c r="M221" s="316" t="s">
        <v>151</v>
      </c>
      <c r="N221" s="316"/>
      <c r="O221" s="316"/>
      <c r="P221" s="316"/>
      <c r="Q221" s="310">
        <v>-9870.3799999999992</v>
      </c>
      <c r="R221" s="310"/>
      <c r="T221" s="317">
        <v>25870.66</v>
      </c>
      <c r="U221" s="317"/>
      <c r="V221" s="317"/>
      <c r="Y221" s="317">
        <v>26779.72</v>
      </c>
      <c r="Z221" s="317"/>
      <c r="AA221" s="317"/>
      <c r="AB221" s="317"/>
      <c r="AC221" s="317"/>
      <c r="AD221" s="317"/>
      <c r="AF221" s="310">
        <v>-10779.44</v>
      </c>
      <c r="AG221" s="310"/>
      <c r="AH221" s="310"/>
      <c r="AI221" s="310"/>
      <c r="AJ221" s="310"/>
      <c r="AK221" s="310"/>
      <c r="AL221" s="310"/>
    </row>
    <row r="222" spans="1:38" ht="11.1" customHeight="1" x14ac:dyDescent="0.25">
      <c r="A222" s="316" t="s">
        <v>619</v>
      </c>
      <c r="B222" s="316"/>
      <c r="C222" s="316"/>
      <c r="M222" s="316" t="s">
        <v>152</v>
      </c>
      <c r="N222" s="316"/>
      <c r="O222" s="316"/>
      <c r="P222" s="316"/>
      <c r="Q222" s="310">
        <v>-3290.13</v>
      </c>
      <c r="R222" s="310"/>
      <c r="T222" s="317">
        <v>8623.56</v>
      </c>
      <c r="U222" s="317"/>
      <c r="V222" s="317"/>
      <c r="Y222" s="317">
        <v>8926.58</v>
      </c>
      <c r="Z222" s="317"/>
      <c r="AA222" s="317"/>
      <c r="AB222" s="317"/>
      <c r="AC222" s="317"/>
      <c r="AD222" s="317"/>
      <c r="AF222" s="310">
        <v>-3593.15</v>
      </c>
      <c r="AG222" s="310"/>
      <c r="AH222" s="310"/>
      <c r="AI222" s="310"/>
      <c r="AJ222" s="310"/>
      <c r="AK222" s="310"/>
      <c r="AL222" s="310"/>
    </row>
    <row r="223" spans="1:38" ht="11.1" customHeight="1" x14ac:dyDescent="0.25">
      <c r="A223" s="316" t="s">
        <v>620</v>
      </c>
      <c r="B223" s="316"/>
      <c r="C223" s="316"/>
      <c r="M223" s="316" t="s">
        <v>154</v>
      </c>
      <c r="N223" s="316"/>
      <c r="O223" s="316"/>
      <c r="P223" s="316"/>
      <c r="Q223" s="310">
        <v>-1052.8399999999999</v>
      </c>
      <c r="R223" s="310"/>
      <c r="T223" s="317">
        <v>2529.5700000000002</v>
      </c>
      <c r="U223" s="317"/>
      <c r="V223" s="317"/>
      <c r="Y223" s="317">
        <v>2626.53</v>
      </c>
      <c r="Z223" s="317"/>
      <c r="AA223" s="317"/>
      <c r="AB223" s="317"/>
      <c r="AC223" s="317"/>
      <c r="AD223" s="317"/>
      <c r="AF223" s="310">
        <v>-1149.8</v>
      </c>
      <c r="AG223" s="310"/>
      <c r="AH223" s="310"/>
      <c r="AI223" s="310"/>
      <c r="AJ223" s="310"/>
      <c r="AK223" s="310"/>
      <c r="AL223" s="310"/>
    </row>
    <row r="224" spans="1:38" ht="11.1" customHeight="1" x14ac:dyDescent="0.25">
      <c r="A224" s="313" t="s">
        <v>621</v>
      </c>
      <c r="B224" s="313"/>
      <c r="C224" s="313"/>
      <c r="J224" s="313" t="s">
        <v>622</v>
      </c>
      <c r="K224" s="313"/>
      <c r="L224" s="313"/>
      <c r="M224" s="313"/>
      <c r="N224" s="313"/>
      <c r="O224" s="313"/>
      <c r="P224" s="313"/>
      <c r="Q224" s="314">
        <v>-9908.6200000000008</v>
      </c>
      <c r="R224" s="314"/>
      <c r="T224" s="315">
        <v>105830.11</v>
      </c>
      <c r="U224" s="315"/>
      <c r="V224" s="315"/>
      <c r="Y224" s="315">
        <v>109925.74</v>
      </c>
      <c r="Z224" s="315"/>
      <c r="AA224" s="315"/>
      <c r="AB224" s="315"/>
      <c r="AC224" s="315"/>
      <c r="AD224" s="315"/>
      <c r="AF224" s="319">
        <v>-14004.25</v>
      </c>
      <c r="AG224" s="319"/>
      <c r="AH224" s="319"/>
      <c r="AI224" s="319"/>
      <c r="AJ224" s="319"/>
      <c r="AK224" s="319"/>
      <c r="AL224" s="319"/>
    </row>
    <row r="225" spans="1:38" ht="11.1" customHeight="1" x14ac:dyDescent="0.25">
      <c r="A225" s="316" t="s">
        <v>623</v>
      </c>
      <c r="B225" s="316"/>
      <c r="C225" s="316"/>
      <c r="M225" s="316" t="s">
        <v>136</v>
      </c>
      <c r="N225" s="316"/>
      <c r="O225" s="316"/>
      <c r="P225" s="316"/>
      <c r="Q225" s="310">
        <v>-1593.44</v>
      </c>
      <c r="R225" s="310"/>
      <c r="T225" s="317">
        <v>18529.650000000001</v>
      </c>
      <c r="U225" s="317"/>
      <c r="V225" s="317"/>
      <c r="Y225" s="317">
        <v>17868.400000000001</v>
      </c>
      <c r="Z225" s="317"/>
      <c r="AA225" s="317"/>
      <c r="AB225" s="317"/>
      <c r="AC225" s="317"/>
      <c r="AD225" s="317"/>
      <c r="AF225" s="320">
        <v>-932.19</v>
      </c>
      <c r="AG225" s="320"/>
      <c r="AH225" s="320"/>
      <c r="AI225" s="320"/>
      <c r="AJ225" s="320"/>
      <c r="AK225" s="320"/>
      <c r="AL225" s="320"/>
    </row>
    <row r="226" spans="1:38" ht="11.1" customHeight="1" x14ac:dyDescent="0.25">
      <c r="A226" s="316" t="s">
        <v>624</v>
      </c>
      <c r="B226" s="316"/>
      <c r="C226" s="316"/>
      <c r="M226" s="316" t="s">
        <v>137</v>
      </c>
      <c r="N226" s="316"/>
      <c r="O226" s="316"/>
      <c r="P226" s="316"/>
      <c r="Q226" s="310">
        <v>-8315.18</v>
      </c>
      <c r="R226" s="310"/>
      <c r="T226" s="317">
        <v>87300.46</v>
      </c>
      <c r="U226" s="317"/>
      <c r="V226" s="317"/>
      <c r="Y226" s="317">
        <v>92057.34</v>
      </c>
      <c r="Z226" s="317"/>
      <c r="AA226" s="317"/>
      <c r="AB226" s="317"/>
      <c r="AC226" s="317"/>
      <c r="AD226" s="317"/>
      <c r="AF226" s="320">
        <v>-13072.06</v>
      </c>
      <c r="AG226" s="320"/>
      <c r="AH226" s="320"/>
      <c r="AI226" s="320"/>
      <c r="AJ226" s="320"/>
      <c r="AK226" s="320"/>
      <c r="AL226" s="320"/>
    </row>
    <row r="227" spans="1:38" ht="11.1" customHeight="1" x14ac:dyDescent="0.25">
      <c r="A227" s="313" t="s">
        <v>625</v>
      </c>
      <c r="B227" s="313"/>
      <c r="C227" s="313"/>
      <c r="H227" s="313" t="s">
        <v>205</v>
      </c>
      <c r="I227" s="313"/>
      <c r="J227" s="313"/>
      <c r="K227" s="313"/>
      <c r="L227" s="313"/>
      <c r="M227" s="313"/>
      <c r="N227" s="313"/>
      <c r="O227" s="313"/>
      <c r="P227" s="313"/>
      <c r="Q227" s="314">
        <v>-31225.34</v>
      </c>
      <c r="R227" s="314"/>
      <c r="T227" s="315">
        <v>1639778.79</v>
      </c>
      <c r="U227" s="315"/>
      <c r="V227" s="315"/>
      <c r="Y227" s="315">
        <v>1694690.43</v>
      </c>
      <c r="Z227" s="315"/>
      <c r="AA227" s="315"/>
      <c r="AB227" s="315"/>
      <c r="AC227" s="315"/>
      <c r="AD227" s="315"/>
      <c r="AF227" s="314">
        <v>-86136.98</v>
      </c>
      <c r="AG227" s="314"/>
      <c r="AH227" s="314"/>
      <c r="AI227" s="314"/>
      <c r="AJ227" s="314"/>
      <c r="AK227" s="314"/>
      <c r="AL227" s="314"/>
    </row>
    <row r="228" spans="1:38" ht="11.1" customHeight="1" x14ac:dyDescent="0.25">
      <c r="A228" s="313" t="s">
        <v>626</v>
      </c>
      <c r="B228" s="313"/>
      <c r="C228" s="313"/>
      <c r="I228" s="313" t="s">
        <v>298</v>
      </c>
      <c r="J228" s="313"/>
      <c r="K228" s="313"/>
      <c r="L228" s="313"/>
      <c r="M228" s="313"/>
      <c r="N228" s="313"/>
      <c r="O228" s="313"/>
      <c r="P228" s="313"/>
      <c r="Q228" s="314">
        <v>-18037.5</v>
      </c>
      <c r="R228" s="314"/>
      <c r="T228" s="315">
        <v>1298488.1399999999</v>
      </c>
      <c r="U228" s="315"/>
      <c r="V228" s="315"/>
      <c r="Y228" s="315">
        <v>1364325.6</v>
      </c>
      <c r="Z228" s="315"/>
      <c r="AA228" s="315"/>
      <c r="AB228" s="315"/>
      <c r="AC228" s="315"/>
      <c r="AD228" s="315"/>
      <c r="AF228" s="314">
        <v>-83874.960000000006</v>
      </c>
      <c r="AG228" s="314"/>
      <c r="AH228" s="314"/>
      <c r="AI228" s="314"/>
      <c r="AJ228" s="314"/>
      <c r="AK228" s="314"/>
      <c r="AL228" s="314"/>
    </row>
    <row r="229" spans="1:38" ht="11.1" customHeight="1" x14ac:dyDescent="0.25">
      <c r="A229" s="313" t="s">
        <v>627</v>
      </c>
      <c r="B229" s="313"/>
      <c r="C229" s="313"/>
      <c r="J229" s="313" t="s">
        <v>137</v>
      </c>
      <c r="K229" s="313"/>
      <c r="L229" s="313"/>
      <c r="M229" s="313"/>
      <c r="N229" s="313"/>
      <c r="O229" s="313"/>
      <c r="P229" s="313"/>
      <c r="Q229" s="314">
        <v>0</v>
      </c>
      <c r="R229" s="314"/>
      <c r="T229" s="315">
        <v>116016.08</v>
      </c>
      <c r="U229" s="315"/>
      <c r="V229" s="315"/>
      <c r="Y229" s="315">
        <v>116016.08</v>
      </c>
      <c r="Z229" s="315"/>
      <c r="AA229" s="315"/>
      <c r="AB229" s="315"/>
      <c r="AC229" s="315"/>
      <c r="AD229" s="315"/>
      <c r="AF229" s="314">
        <v>0</v>
      </c>
      <c r="AG229" s="314"/>
      <c r="AH229" s="314"/>
      <c r="AI229" s="314"/>
      <c r="AJ229" s="314"/>
      <c r="AK229" s="314"/>
      <c r="AL229" s="314"/>
    </row>
    <row r="230" spans="1:38" ht="11.1" customHeight="1" x14ac:dyDescent="0.25">
      <c r="A230" s="316" t="s">
        <v>628</v>
      </c>
      <c r="B230" s="316"/>
      <c r="C230" s="316"/>
      <c r="M230" s="316" t="s">
        <v>629</v>
      </c>
      <c r="N230" s="316"/>
      <c r="O230" s="316"/>
      <c r="P230" s="316"/>
      <c r="Q230" s="310">
        <v>0</v>
      </c>
      <c r="R230" s="310"/>
      <c r="T230" s="317">
        <v>116016.08</v>
      </c>
      <c r="U230" s="317"/>
      <c r="V230" s="317"/>
      <c r="Y230" s="317">
        <v>116016.08</v>
      </c>
      <c r="Z230" s="317"/>
      <c r="AA230" s="317"/>
      <c r="AB230" s="317"/>
      <c r="AC230" s="317"/>
      <c r="AD230" s="317"/>
      <c r="AF230" s="310">
        <v>0</v>
      </c>
      <c r="AG230" s="310"/>
      <c r="AH230" s="310"/>
      <c r="AI230" s="310"/>
      <c r="AJ230" s="310"/>
      <c r="AK230" s="310"/>
      <c r="AL230" s="310"/>
    </row>
    <row r="231" spans="1:38" ht="11.1" customHeight="1" x14ac:dyDescent="0.25">
      <c r="A231" s="313" t="s">
        <v>630</v>
      </c>
      <c r="B231" s="313"/>
      <c r="C231" s="313"/>
      <c r="J231" s="313" t="s">
        <v>631</v>
      </c>
      <c r="K231" s="313"/>
      <c r="L231" s="313"/>
      <c r="M231" s="313"/>
      <c r="N231" s="313"/>
      <c r="O231" s="313"/>
      <c r="P231" s="313"/>
      <c r="Q231" s="314">
        <v>-3217.5</v>
      </c>
      <c r="R231" s="314"/>
      <c r="T231" s="315">
        <v>210441.29</v>
      </c>
      <c r="U231" s="315"/>
      <c r="V231" s="315"/>
      <c r="Y231" s="315">
        <v>222031.15</v>
      </c>
      <c r="Z231" s="315"/>
      <c r="AA231" s="315"/>
      <c r="AB231" s="315"/>
      <c r="AC231" s="315"/>
      <c r="AD231" s="315"/>
      <c r="AF231" s="319">
        <v>-14807.36</v>
      </c>
      <c r="AG231" s="319"/>
      <c r="AH231" s="319"/>
      <c r="AI231" s="319"/>
      <c r="AJ231" s="319"/>
      <c r="AK231" s="319"/>
      <c r="AL231" s="319"/>
    </row>
    <row r="232" spans="1:38" ht="11.1" customHeight="1" x14ac:dyDescent="0.25">
      <c r="A232" s="316" t="s">
        <v>632</v>
      </c>
      <c r="B232" s="316"/>
      <c r="C232" s="316"/>
      <c r="M232" s="316" t="s">
        <v>145</v>
      </c>
      <c r="N232" s="316"/>
      <c r="O232" s="316"/>
      <c r="P232" s="316"/>
      <c r="Q232" s="310">
        <v>-3217.5</v>
      </c>
      <c r="R232" s="310"/>
      <c r="T232" s="317">
        <v>210441.29</v>
      </c>
      <c r="U232" s="317"/>
      <c r="V232" s="317"/>
      <c r="Y232" s="317">
        <v>222031.15</v>
      </c>
      <c r="Z232" s="317"/>
      <c r="AA232" s="317"/>
      <c r="AB232" s="317"/>
      <c r="AC232" s="317"/>
      <c r="AD232" s="317"/>
      <c r="AF232" s="320">
        <v>-14807.36</v>
      </c>
      <c r="AG232" s="320"/>
      <c r="AH232" s="320"/>
      <c r="AI232" s="320"/>
      <c r="AJ232" s="320"/>
      <c r="AK232" s="320"/>
      <c r="AL232" s="320"/>
    </row>
    <row r="233" spans="1:38" ht="11.1" customHeight="1" x14ac:dyDescent="0.25">
      <c r="A233" s="313" t="s">
        <v>633</v>
      </c>
      <c r="B233" s="313"/>
      <c r="C233" s="313"/>
      <c r="J233" s="313" t="s">
        <v>171</v>
      </c>
      <c r="K233" s="313"/>
      <c r="L233" s="313"/>
      <c r="M233" s="313"/>
      <c r="N233" s="313"/>
      <c r="O233" s="313"/>
      <c r="P233" s="313"/>
      <c r="Q233" s="314">
        <v>-14820</v>
      </c>
      <c r="R233" s="314"/>
      <c r="T233" s="315">
        <v>972030.77</v>
      </c>
      <c r="U233" s="315"/>
      <c r="V233" s="315"/>
      <c r="Y233" s="315">
        <v>1026278.37</v>
      </c>
      <c r="Z233" s="315"/>
      <c r="AA233" s="315"/>
      <c r="AB233" s="315"/>
      <c r="AC233" s="315"/>
      <c r="AD233" s="315"/>
      <c r="AF233" s="319">
        <v>-69067.600000000006</v>
      </c>
      <c r="AG233" s="319"/>
      <c r="AH233" s="319"/>
      <c r="AI233" s="319"/>
      <c r="AJ233" s="319"/>
      <c r="AK233" s="319"/>
      <c r="AL233" s="319"/>
    </row>
    <row r="234" spans="1:38" ht="11.1" customHeight="1" x14ac:dyDescent="0.25">
      <c r="A234" s="316" t="s">
        <v>634</v>
      </c>
      <c r="B234" s="316"/>
      <c r="C234" s="316"/>
      <c r="M234" s="316" t="s">
        <v>147</v>
      </c>
      <c r="N234" s="316"/>
      <c r="O234" s="316"/>
      <c r="P234" s="316"/>
      <c r="Q234" s="310">
        <v>-14820</v>
      </c>
      <c r="R234" s="310"/>
      <c r="T234" s="317">
        <v>972030.77</v>
      </c>
      <c r="U234" s="317"/>
      <c r="V234" s="317"/>
      <c r="Y234" s="317">
        <v>1026278.37</v>
      </c>
      <c r="Z234" s="317"/>
      <c r="AA234" s="317"/>
      <c r="AB234" s="317"/>
      <c r="AC234" s="317"/>
      <c r="AD234" s="317"/>
      <c r="AF234" s="320">
        <v>-69067.600000000006</v>
      </c>
      <c r="AG234" s="320"/>
      <c r="AH234" s="320"/>
      <c r="AI234" s="320"/>
      <c r="AJ234" s="320"/>
      <c r="AK234" s="320"/>
      <c r="AL234" s="320"/>
    </row>
    <row r="235" spans="1:38" ht="11.1" customHeight="1" x14ac:dyDescent="0.25">
      <c r="A235" s="313" t="s">
        <v>635</v>
      </c>
      <c r="B235" s="313"/>
      <c r="C235" s="313"/>
      <c r="I235" s="313" t="s">
        <v>140</v>
      </c>
      <c r="J235" s="313"/>
      <c r="K235" s="313"/>
      <c r="L235" s="313"/>
      <c r="M235" s="313"/>
      <c r="N235" s="313"/>
      <c r="O235" s="313"/>
      <c r="P235" s="313"/>
      <c r="Q235" s="314">
        <v>-17615.29</v>
      </c>
      <c r="R235" s="314"/>
      <c r="T235" s="315">
        <v>294611.36</v>
      </c>
      <c r="U235" s="315"/>
      <c r="V235" s="315"/>
      <c r="Y235" s="315">
        <v>294535.87</v>
      </c>
      <c r="Z235" s="315"/>
      <c r="AA235" s="315"/>
      <c r="AB235" s="315"/>
      <c r="AC235" s="315"/>
      <c r="AD235" s="315"/>
      <c r="AF235" s="314">
        <v>-17539.8</v>
      </c>
      <c r="AG235" s="314"/>
      <c r="AH235" s="314"/>
      <c r="AI235" s="314"/>
      <c r="AJ235" s="314"/>
      <c r="AK235" s="314"/>
      <c r="AL235" s="314"/>
    </row>
    <row r="236" spans="1:38" ht="11.1" customHeight="1" x14ac:dyDescent="0.25">
      <c r="A236" s="313" t="s">
        <v>636</v>
      </c>
      <c r="B236" s="313"/>
      <c r="C236" s="313"/>
      <c r="J236" s="313" t="s">
        <v>637</v>
      </c>
      <c r="K236" s="313"/>
      <c r="L236" s="313"/>
      <c r="M236" s="313"/>
      <c r="N236" s="313"/>
      <c r="O236" s="313"/>
      <c r="P236" s="313"/>
      <c r="Q236" s="314">
        <v>-14435.72</v>
      </c>
      <c r="R236" s="314"/>
      <c r="T236" s="315">
        <v>170856.44</v>
      </c>
      <c r="U236" s="315"/>
      <c r="V236" s="315"/>
      <c r="Y236" s="315">
        <v>170856.05</v>
      </c>
      <c r="Z236" s="315"/>
      <c r="AA236" s="315"/>
      <c r="AB236" s="315"/>
      <c r="AC236" s="315"/>
      <c r="AD236" s="315"/>
      <c r="AF236" s="314">
        <v>-14435.33</v>
      </c>
      <c r="AG236" s="314"/>
      <c r="AH236" s="314"/>
      <c r="AI236" s="314"/>
      <c r="AJ236" s="314"/>
      <c r="AK236" s="314"/>
      <c r="AL236" s="314"/>
    </row>
    <row r="237" spans="1:38" ht="11.1" customHeight="1" x14ac:dyDescent="0.25">
      <c r="A237" s="316" t="s">
        <v>638</v>
      </c>
      <c r="B237" s="316"/>
      <c r="C237" s="316"/>
      <c r="M237" s="316" t="s">
        <v>134</v>
      </c>
      <c r="N237" s="316"/>
      <c r="O237" s="316"/>
      <c r="P237" s="316"/>
      <c r="Q237" s="310">
        <v>1458.09</v>
      </c>
      <c r="R237" s="310"/>
      <c r="T237" s="317">
        <v>513.01</v>
      </c>
      <c r="U237" s="317"/>
      <c r="V237" s="317"/>
      <c r="Y237" s="317">
        <v>0</v>
      </c>
      <c r="Z237" s="317"/>
      <c r="AA237" s="317"/>
      <c r="AB237" s="317"/>
      <c r="AC237" s="317"/>
      <c r="AD237" s="317"/>
      <c r="AF237" s="310">
        <v>1971.1</v>
      </c>
      <c r="AG237" s="310"/>
      <c r="AH237" s="310"/>
      <c r="AI237" s="310"/>
      <c r="AJ237" s="310"/>
      <c r="AK237" s="310"/>
      <c r="AL237" s="310"/>
    </row>
    <row r="238" spans="1:38" ht="11.1" customHeight="1" x14ac:dyDescent="0.25">
      <c r="A238" s="316" t="s">
        <v>639</v>
      </c>
      <c r="B238" s="316"/>
      <c r="C238" s="316"/>
      <c r="M238" s="316" t="s">
        <v>141</v>
      </c>
      <c r="N238" s="316"/>
      <c r="O238" s="316"/>
      <c r="P238" s="316"/>
      <c r="Q238" s="310">
        <v>-3527.02</v>
      </c>
      <c r="R238" s="310"/>
      <c r="T238" s="317">
        <v>8315.9599999999991</v>
      </c>
      <c r="U238" s="317"/>
      <c r="V238" s="317"/>
      <c r="Y238" s="317">
        <v>8568.93</v>
      </c>
      <c r="Z238" s="317"/>
      <c r="AA238" s="317"/>
      <c r="AB238" s="317"/>
      <c r="AC238" s="317"/>
      <c r="AD238" s="317"/>
      <c r="AF238" s="310">
        <v>-3779.99</v>
      </c>
      <c r="AG238" s="310"/>
      <c r="AH238" s="310"/>
      <c r="AI238" s="310"/>
      <c r="AJ238" s="310"/>
      <c r="AK238" s="310"/>
      <c r="AL238" s="310"/>
    </row>
    <row r="239" spans="1:38" ht="11.1" customHeight="1" x14ac:dyDescent="0.25">
      <c r="A239" s="316" t="s">
        <v>640</v>
      </c>
      <c r="B239" s="316"/>
      <c r="C239" s="316"/>
      <c r="M239" s="316" t="s">
        <v>155</v>
      </c>
      <c r="N239" s="316"/>
      <c r="O239" s="316"/>
      <c r="P239" s="316"/>
      <c r="Q239" s="310">
        <v>0</v>
      </c>
      <c r="R239" s="310"/>
      <c r="T239" s="317">
        <v>6803.98</v>
      </c>
      <c r="U239" s="317"/>
      <c r="V239" s="317"/>
      <c r="Y239" s="317">
        <v>6803.98</v>
      </c>
      <c r="Z239" s="317"/>
      <c r="AA239" s="317"/>
      <c r="AB239" s="317"/>
      <c r="AC239" s="317"/>
      <c r="AD239" s="317"/>
      <c r="AF239" s="310">
        <v>0</v>
      </c>
      <c r="AG239" s="310"/>
      <c r="AH239" s="310"/>
      <c r="AI239" s="310"/>
      <c r="AJ239" s="310"/>
      <c r="AK239" s="310"/>
      <c r="AL239" s="310"/>
    </row>
    <row r="240" spans="1:38" ht="11.1" customHeight="1" x14ac:dyDescent="0.25">
      <c r="A240" s="316" t="s">
        <v>641</v>
      </c>
      <c r="B240" s="316"/>
      <c r="C240" s="316"/>
      <c r="M240" s="316" t="s">
        <v>141</v>
      </c>
      <c r="N240" s="316"/>
      <c r="O240" s="316"/>
      <c r="P240" s="316"/>
      <c r="Q240" s="310">
        <v>-12366.79</v>
      </c>
      <c r="R240" s="310"/>
      <c r="T240" s="317">
        <v>155223.49</v>
      </c>
      <c r="U240" s="317"/>
      <c r="V240" s="317"/>
      <c r="Y240" s="317">
        <v>155483.14000000001</v>
      </c>
      <c r="Z240" s="317"/>
      <c r="AA240" s="317"/>
      <c r="AB240" s="317"/>
      <c r="AC240" s="317"/>
      <c r="AD240" s="317"/>
      <c r="AF240" s="320">
        <v>-12626.44</v>
      </c>
      <c r="AG240" s="320"/>
      <c r="AH240" s="320"/>
      <c r="AI240" s="320"/>
      <c r="AJ240" s="320"/>
      <c r="AK240" s="320"/>
      <c r="AL240" s="320"/>
    </row>
    <row r="241" spans="1:38" ht="11.1" customHeight="1" x14ac:dyDescent="0.25">
      <c r="A241" s="313" t="s">
        <v>642</v>
      </c>
      <c r="B241" s="313"/>
      <c r="C241" s="313"/>
      <c r="J241" s="313" t="s">
        <v>143</v>
      </c>
      <c r="K241" s="313"/>
      <c r="L241" s="313"/>
      <c r="M241" s="313"/>
      <c r="N241" s="313"/>
      <c r="O241" s="313"/>
      <c r="P241" s="313"/>
      <c r="Q241" s="314">
        <v>-3179.57</v>
      </c>
      <c r="R241" s="314"/>
      <c r="T241" s="315">
        <v>28986.48</v>
      </c>
      <c r="U241" s="315"/>
      <c r="V241" s="315"/>
      <c r="Y241" s="315">
        <v>28911.38</v>
      </c>
      <c r="Z241" s="315"/>
      <c r="AA241" s="315"/>
      <c r="AB241" s="315"/>
      <c r="AC241" s="315"/>
      <c r="AD241" s="315"/>
      <c r="AF241" s="314">
        <v>-3104.47</v>
      </c>
      <c r="AG241" s="314"/>
      <c r="AH241" s="314"/>
      <c r="AI241" s="314"/>
      <c r="AJ241" s="314"/>
      <c r="AK241" s="314"/>
      <c r="AL241" s="314"/>
    </row>
    <row r="242" spans="1:38" ht="11.1" customHeight="1" x14ac:dyDescent="0.25">
      <c r="A242" s="316" t="s">
        <v>643</v>
      </c>
      <c r="B242" s="316"/>
      <c r="C242" s="316"/>
      <c r="M242" s="316" t="s">
        <v>156</v>
      </c>
      <c r="N242" s="316"/>
      <c r="O242" s="316"/>
      <c r="P242" s="316"/>
      <c r="Q242" s="310">
        <v>0</v>
      </c>
      <c r="R242" s="310"/>
      <c r="T242" s="317">
        <v>2069.64</v>
      </c>
      <c r="U242" s="317"/>
      <c r="V242" s="317"/>
      <c r="Y242" s="317">
        <v>2069.64</v>
      </c>
      <c r="Z242" s="317"/>
      <c r="AA242" s="317"/>
      <c r="AB242" s="317"/>
      <c r="AC242" s="317"/>
      <c r="AD242" s="317"/>
      <c r="AF242" s="310">
        <v>0</v>
      </c>
      <c r="AG242" s="310"/>
      <c r="AH242" s="310"/>
      <c r="AI242" s="310"/>
      <c r="AJ242" s="310"/>
      <c r="AK242" s="310"/>
      <c r="AL242" s="310"/>
    </row>
    <row r="243" spans="1:38" ht="11.1" customHeight="1" x14ac:dyDescent="0.25">
      <c r="A243" s="316" t="s">
        <v>644</v>
      </c>
      <c r="B243" s="316"/>
      <c r="C243" s="316"/>
      <c r="M243" s="316" t="s">
        <v>143</v>
      </c>
      <c r="N243" s="316"/>
      <c r="O243" s="316"/>
      <c r="P243" s="316"/>
      <c r="Q243" s="310">
        <v>-3179.57</v>
      </c>
      <c r="R243" s="310"/>
      <c r="T243" s="317">
        <v>26916.84</v>
      </c>
      <c r="U243" s="317"/>
      <c r="V243" s="317"/>
      <c r="Y243" s="317">
        <v>26841.74</v>
      </c>
      <c r="Z243" s="317"/>
      <c r="AA243" s="317"/>
      <c r="AB243" s="317"/>
      <c r="AC243" s="317"/>
      <c r="AD243" s="317"/>
      <c r="AF243" s="320">
        <v>-3104.47</v>
      </c>
      <c r="AG243" s="320"/>
      <c r="AH243" s="320"/>
      <c r="AI243" s="320"/>
      <c r="AJ243" s="320"/>
      <c r="AK243" s="320"/>
      <c r="AL243" s="320"/>
    </row>
    <row r="244" spans="1:38" ht="11.1" customHeight="1" x14ac:dyDescent="0.25">
      <c r="A244" s="313" t="s">
        <v>645</v>
      </c>
      <c r="B244" s="313"/>
      <c r="C244" s="313"/>
      <c r="J244" s="313" t="s">
        <v>207</v>
      </c>
      <c r="K244" s="313"/>
      <c r="L244" s="313"/>
      <c r="M244" s="313"/>
      <c r="N244" s="313"/>
      <c r="O244" s="313"/>
      <c r="P244" s="313"/>
      <c r="Q244" s="314">
        <v>0</v>
      </c>
      <c r="R244" s="314"/>
      <c r="T244" s="315">
        <v>94768.44</v>
      </c>
      <c r="U244" s="315"/>
      <c r="V244" s="315"/>
      <c r="Y244" s="315">
        <v>94768.44</v>
      </c>
      <c r="Z244" s="315"/>
      <c r="AA244" s="315"/>
      <c r="AB244" s="315"/>
      <c r="AC244" s="315"/>
      <c r="AD244" s="315"/>
      <c r="AF244" s="314">
        <v>0</v>
      </c>
      <c r="AG244" s="314"/>
      <c r="AH244" s="314"/>
      <c r="AI244" s="314"/>
      <c r="AJ244" s="314"/>
      <c r="AK244" s="314"/>
      <c r="AL244" s="314"/>
    </row>
    <row r="245" spans="1:38" ht="11.1" customHeight="1" x14ac:dyDescent="0.25">
      <c r="A245" s="316" t="s">
        <v>646</v>
      </c>
      <c r="B245" s="316"/>
      <c r="C245" s="316"/>
      <c r="M245" s="316" t="s">
        <v>142</v>
      </c>
      <c r="N245" s="316"/>
      <c r="O245" s="316"/>
      <c r="P245" s="316"/>
      <c r="Q245" s="310">
        <v>0</v>
      </c>
      <c r="R245" s="310"/>
      <c r="T245" s="317">
        <v>94768.44</v>
      </c>
      <c r="U245" s="317"/>
      <c r="V245" s="317"/>
      <c r="Y245" s="317">
        <v>94768.44</v>
      </c>
      <c r="Z245" s="317"/>
      <c r="AA245" s="317"/>
      <c r="AB245" s="317"/>
      <c r="AC245" s="317"/>
      <c r="AD245" s="317"/>
      <c r="AF245" s="310">
        <v>0</v>
      </c>
      <c r="AG245" s="310"/>
      <c r="AH245" s="310"/>
      <c r="AI245" s="310"/>
      <c r="AJ245" s="310"/>
      <c r="AK245" s="310"/>
      <c r="AL245" s="310"/>
    </row>
    <row r="246" spans="1:38" ht="11.1" customHeight="1" x14ac:dyDescent="0.25">
      <c r="A246" s="313" t="s">
        <v>647</v>
      </c>
      <c r="B246" s="313"/>
      <c r="C246" s="313"/>
      <c r="I246" s="313" t="s">
        <v>622</v>
      </c>
      <c r="J246" s="313"/>
      <c r="K246" s="313"/>
      <c r="L246" s="313"/>
      <c r="M246" s="313"/>
      <c r="N246" s="313"/>
      <c r="O246" s="313"/>
      <c r="P246" s="313"/>
      <c r="Q246" s="314">
        <v>4427.45</v>
      </c>
      <c r="R246" s="314"/>
      <c r="T246" s="315">
        <v>46679.29</v>
      </c>
      <c r="U246" s="315"/>
      <c r="V246" s="315"/>
      <c r="Y246" s="315">
        <v>35828.959999999999</v>
      </c>
      <c r="Z246" s="315"/>
      <c r="AA246" s="315"/>
      <c r="AB246" s="315"/>
      <c r="AC246" s="315"/>
      <c r="AD246" s="315"/>
      <c r="AF246" s="314">
        <v>15277.78</v>
      </c>
      <c r="AG246" s="314"/>
      <c r="AH246" s="314"/>
      <c r="AI246" s="314"/>
      <c r="AJ246" s="314"/>
      <c r="AK246" s="314"/>
      <c r="AL246" s="314"/>
    </row>
    <row r="247" spans="1:38" ht="11.1" customHeight="1" x14ac:dyDescent="0.25">
      <c r="A247" s="313" t="s">
        <v>648</v>
      </c>
      <c r="B247" s="313"/>
      <c r="C247" s="313"/>
      <c r="J247" s="313" t="s">
        <v>306</v>
      </c>
      <c r="K247" s="313"/>
      <c r="L247" s="313"/>
      <c r="M247" s="313"/>
      <c r="N247" s="313"/>
      <c r="O247" s="313"/>
      <c r="P247" s="313"/>
      <c r="Q247" s="314">
        <v>9367.6200000000008</v>
      </c>
      <c r="R247" s="314"/>
      <c r="T247" s="315">
        <v>13630.27</v>
      </c>
      <c r="U247" s="315"/>
      <c r="V247" s="315"/>
      <c r="Y247" s="315">
        <v>5290.82</v>
      </c>
      <c r="Z247" s="315"/>
      <c r="AA247" s="315"/>
      <c r="AB247" s="315"/>
      <c r="AC247" s="315"/>
      <c r="AD247" s="315"/>
      <c r="AF247" s="314">
        <v>17707.07</v>
      </c>
      <c r="AG247" s="314"/>
      <c r="AH247" s="314"/>
      <c r="AI247" s="314"/>
      <c r="AJ247" s="314"/>
      <c r="AK247" s="314"/>
      <c r="AL247" s="314"/>
    </row>
    <row r="248" spans="1:38" ht="11.1" customHeight="1" x14ac:dyDescent="0.25">
      <c r="A248" s="316" t="s">
        <v>649</v>
      </c>
      <c r="B248" s="316"/>
      <c r="C248" s="316"/>
      <c r="M248" s="316" t="s">
        <v>138</v>
      </c>
      <c r="N248" s="316"/>
      <c r="O248" s="316"/>
      <c r="P248" s="316"/>
      <c r="Q248" s="310">
        <v>-1365.05</v>
      </c>
      <c r="R248" s="310"/>
      <c r="T248" s="317">
        <v>6101.7</v>
      </c>
      <c r="U248" s="317"/>
      <c r="V248" s="317"/>
      <c r="Y248" s="317">
        <v>5290.82</v>
      </c>
      <c r="Z248" s="317"/>
      <c r="AA248" s="317"/>
      <c r="AB248" s="317"/>
      <c r="AC248" s="317"/>
      <c r="AD248" s="317"/>
      <c r="AF248" s="320">
        <v>-554.16999999999996</v>
      </c>
      <c r="AG248" s="320"/>
      <c r="AH248" s="320"/>
      <c r="AI248" s="320"/>
      <c r="AJ248" s="320"/>
      <c r="AK248" s="320"/>
      <c r="AL248" s="320"/>
    </row>
    <row r="249" spans="1:38" ht="11.1" customHeight="1" x14ac:dyDescent="0.25">
      <c r="A249" s="316" t="s">
        <v>650</v>
      </c>
      <c r="B249" s="316"/>
      <c r="C249" s="316"/>
      <c r="M249" s="316" t="s">
        <v>135</v>
      </c>
      <c r="N249" s="316"/>
      <c r="O249" s="316"/>
      <c r="P249" s="316"/>
      <c r="Q249" s="310">
        <v>10732.67</v>
      </c>
      <c r="R249" s="310"/>
      <c r="T249" s="317">
        <v>7528.57</v>
      </c>
      <c r="U249" s="317"/>
      <c r="V249" s="317"/>
      <c r="Y249" s="317">
        <v>0</v>
      </c>
      <c r="Z249" s="317"/>
      <c r="AA249" s="317"/>
      <c r="AB249" s="317"/>
      <c r="AC249" s="317"/>
      <c r="AD249" s="317"/>
      <c r="AF249" s="310">
        <v>18261.240000000002</v>
      </c>
      <c r="AG249" s="310"/>
      <c r="AH249" s="310"/>
      <c r="AI249" s="310"/>
      <c r="AJ249" s="310"/>
      <c r="AK249" s="310"/>
      <c r="AL249" s="310"/>
    </row>
    <row r="250" spans="1:38" ht="11.1" customHeight="1" x14ac:dyDescent="0.25">
      <c r="A250" s="313" t="s">
        <v>651</v>
      </c>
      <c r="B250" s="313"/>
      <c r="C250" s="313"/>
      <c r="J250" s="313" t="s">
        <v>303</v>
      </c>
      <c r="K250" s="313"/>
      <c r="L250" s="313"/>
      <c r="M250" s="313"/>
      <c r="N250" s="313"/>
      <c r="O250" s="313"/>
      <c r="P250" s="313"/>
      <c r="Q250" s="314">
        <v>-59.91</v>
      </c>
      <c r="R250" s="314"/>
      <c r="T250" s="315">
        <v>3245.68</v>
      </c>
      <c r="U250" s="315"/>
      <c r="V250" s="315"/>
      <c r="Y250" s="315">
        <v>3587.29</v>
      </c>
      <c r="Z250" s="315"/>
      <c r="AA250" s="315"/>
      <c r="AB250" s="315"/>
      <c r="AC250" s="315"/>
      <c r="AD250" s="315"/>
      <c r="AF250" s="314">
        <v>-401.52</v>
      </c>
      <c r="AG250" s="314"/>
      <c r="AH250" s="314"/>
      <c r="AI250" s="314"/>
      <c r="AJ250" s="314"/>
      <c r="AK250" s="314"/>
      <c r="AL250" s="314"/>
    </row>
    <row r="251" spans="1:38" ht="11.1" customHeight="1" x14ac:dyDescent="0.25">
      <c r="A251" s="316" t="s">
        <v>652</v>
      </c>
      <c r="B251" s="316"/>
      <c r="C251" s="316"/>
      <c r="M251" s="316" t="s">
        <v>148</v>
      </c>
      <c r="N251" s="316"/>
      <c r="O251" s="316"/>
      <c r="P251" s="316"/>
      <c r="Q251" s="310">
        <v>-59.91</v>
      </c>
      <c r="R251" s="310"/>
      <c r="T251" s="317">
        <v>3245.68</v>
      </c>
      <c r="U251" s="317"/>
      <c r="V251" s="317"/>
      <c r="Y251" s="317">
        <v>3587.29</v>
      </c>
      <c r="Z251" s="317"/>
      <c r="AA251" s="317"/>
      <c r="AB251" s="317"/>
      <c r="AC251" s="317"/>
      <c r="AD251" s="317"/>
      <c r="AF251" s="320">
        <v>-401.52</v>
      </c>
      <c r="AG251" s="320"/>
      <c r="AH251" s="320"/>
      <c r="AI251" s="320"/>
      <c r="AJ251" s="320"/>
      <c r="AK251" s="320"/>
      <c r="AL251" s="320"/>
    </row>
    <row r="252" spans="1:38" ht="11.1" customHeight="1" x14ac:dyDescent="0.25">
      <c r="A252" s="313" t="s">
        <v>653</v>
      </c>
      <c r="B252" s="313"/>
      <c r="C252" s="313"/>
      <c r="J252" s="313" t="s">
        <v>170</v>
      </c>
      <c r="K252" s="313"/>
      <c r="L252" s="313"/>
      <c r="M252" s="313"/>
      <c r="N252" s="313"/>
      <c r="O252" s="313"/>
      <c r="P252" s="313"/>
      <c r="Q252" s="314">
        <v>-38.94</v>
      </c>
      <c r="R252" s="314"/>
      <c r="T252" s="315">
        <v>2179.64</v>
      </c>
      <c r="U252" s="315"/>
      <c r="V252" s="315"/>
      <c r="Y252" s="315">
        <v>2401.6799999999998</v>
      </c>
      <c r="Z252" s="315"/>
      <c r="AA252" s="315"/>
      <c r="AB252" s="315"/>
      <c r="AC252" s="315"/>
      <c r="AD252" s="315"/>
      <c r="AF252" s="314">
        <v>-260.98</v>
      </c>
      <c r="AG252" s="314"/>
      <c r="AH252" s="314"/>
      <c r="AI252" s="314"/>
      <c r="AJ252" s="314"/>
      <c r="AK252" s="314"/>
      <c r="AL252" s="314"/>
    </row>
    <row r="253" spans="1:38" ht="11.1" customHeight="1" x14ac:dyDescent="0.25">
      <c r="A253" s="316" t="s">
        <v>654</v>
      </c>
      <c r="B253" s="316"/>
      <c r="C253" s="316"/>
      <c r="M253" s="316" t="s">
        <v>144</v>
      </c>
      <c r="N253" s="316"/>
      <c r="O253" s="316"/>
      <c r="P253" s="316"/>
      <c r="Q253" s="310">
        <v>-38.94</v>
      </c>
      <c r="R253" s="310"/>
      <c r="T253" s="317">
        <v>2179.64</v>
      </c>
      <c r="U253" s="317"/>
      <c r="V253" s="317"/>
      <c r="Y253" s="317">
        <v>2401.6799999999998</v>
      </c>
      <c r="Z253" s="317"/>
      <c r="AA253" s="317"/>
      <c r="AB253" s="317"/>
      <c r="AC253" s="317"/>
      <c r="AD253" s="317"/>
      <c r="AF253" s="320">
        <v>-260.98</v>
      </c>
      <c r="AG253" s="320"/>
      <c r="AH253" s="320"/>
      <c r="AI253" s="320"/>
      <c r="AJ253" s="320"/>
      <c r="AK253" s="320"/>
      <c r="AL253" s="320"/>
    </row>
    <row r="254" spans="1:38" ht="11.1" customHeight="1" x14ac:dyDescent="0.25">
      <c r="A254" s="313" t="s">
        <v>655</v>
      </c>
      <c r="B254" s="313"/>
      <c r="C254" s="313"/>
      <c r="J254" s="313" t="s">
        <v>171</v>
      </c>
      <c r="K254" s="313"/>
      <c r="L254" s="313"/>
      <c r="M254" s="313"/>
      <c r="N254" s="313"/>
      <c r="O254" s="313"/>
      <c r="P254" s="313"/>
      <c r="Q254" s="314">
        <v>-179.73</v>
      </c>
      <c r="R254" s="314"/>
      <c r="T254" s="315">
        <v>9737.1200000000008</v>
      </c>
      <c r="U254" s="315"/>
      <c r="V254" s="315"/>
      <c r="Y254" s="315">
        <v>10761.93</v>
      </c>
      <c r="Z254" s="315"/>
      <c r="AA254" s="315"/>
      <c r="AB254" s="315"/>
      <c r="AC254" s="315"/>
      <c r="AD254" s="315"/>
      <c r="AF254" s="314">
        <v>-1204.54</v>
      </c>
      <c r="AG254" s="314"/>
      <c r="AH254" s="314"/>
      <c r="AI254" s="314"/>
      <c r="AJ254" s="314"/>
      <c r="AK254" s="314"/>
      <c r="AL254" s="314"/>
    </row>
    <row r="255" spans="1:38" ht="11.1" customHeight="1" x14ac:dyDescent="0.25">
      <c r="A255" s="316" t="s">
        <v>656</v>
      </c>
      <c r="B255" s="316"/>
      <c r="C255" s="316"/>
      <c r="M255" s="316" t="s">
        <v>146</v>
      </c>
      <c r="N255" s="316"/>
      <c r="O255" s="316"/>
      <c r="P255" s="316"/>
      <c r="Q255" s="310">
        <v>-179.73</v>
      </c>
      <c r="R255" s="310"/>
      <c r="T255" s="317">
        <v>9737.1200000000008</v>
      </c>
      <c r="U255" s="317"/>
      <c r="V255" s="317"/>
      <c r="Y255" s="317">
        <v>10761.93</v>
      </c>
      <c r="Z255" s="317"/>
      <c r="AA255" s="317"/>
      <c r="AB255" s="317"/>
      <c r="AC255" s="317"/>
      <c r="AD255" s="317"/>
      <c r="AF255" s="320">
        <v>-1204.54</v>
      </c>
      <c r="AG255" s="320"/>
      <c r="AH255" s="320"/>
      <c r="AI255" s="320"/>
      <c r="AJ255" s="320"/>
      <c r="AK255" s="320"/>
      <c r="AL255" s="320"/>
    </row>
    <row r="256" spans="1:38" ht="11.1" customHeight="1" x14ac:dyDescent="0.25">
      <c r="A256" s="313" t="s">
        <v>657</v>
      </c>
      <c r="B256" s="313"/>
      <c r="C256" s="313"/>
      <c r="J256" s="313" t="s">
        <v>207</v>
      </c>
      <c r="K256" s="313"/>
      <c r="L256" s="313"/>
      <c r="M256" s="313"/>
      <c r="N256" s="313"/>
      <c r="O256" s="313"/>
      <c r="P256" s="313"/>
      <c r="Q256" s="314">
        <v>-4661.59</v>
      </c>
      <c r="R256" s="314"/>
      <c r="T256" s="315">
        <v>17886.580000000002</v>
      </c>
      <c r="U256" s="315"/>
      <c r="V256" s="315"/>
      <c r="Y256" s="315">
        <v>13787.24</v>
      </c>
      <c r="Z256" s="315"/>
      <c r="AA256" s="315"/>
      <c r="AB256" s="315"/>
      <c r="AC256" s="315"/>
      <c r="AD256" s="315"/>
      <c r="AF256" s="314">
        <v>-562.25</v>
      </c>
      <c r="AG256" s="314"/>
      <c r="AH256" s="314"/>
      <c r="AI256" s="314"/>
      <c r="AJ256" s="314"/>
      <c r="AK256" s="314"/>
      <c r="AL256" s="314"/>
    </row>
    <row r="257" spans="1:38" ht="11.1" customHeight="1" x14ac:dyDescent="0.25">
      <c r="A257" s="316" t="s">
        <v>658</v>
      </c>
      <c r="B257" s="316"/>
      <c r="C257" s="316"/>
      <c r="M257" s="316" t="s">
        <v>139</v>
      </c>
      <c r="N257" s="316"/>
      <c r="O257" s="316"/>
      <c r="P257" s="316"/>
      <c r="Q257" s="310">
        <v>-4661.59</v>
      </c>
      <c r="R257" s="310"/>
      <c r="T257" s="317">
        <v>17886.580000000002</v>
      </c>
      <c r="U257" s="317"/>
      <c r="V257" s="317"/>
      <c r="Y257" s="317">
        <v>13787.24</v>
      </c>
      <c r="Z257" s="317"/>
      <c r="AA257" s="317"/>
      <c r="AB257" s="317"/>
      <c r="AC257" s="317"/>
      <c r="AD257" s="317"/>
      <c r="AF257" s="320">
        <v>-562.25</v>
      </c>
      <c r="AG257" s="320"/>
      <c r="AH257" s="320"/>
      <c r="AI257" s="320"/>
      <c r="AJ257" s="320"/>
      <c r="AK257" s="320"/>
      <c r="AL257" s="320"/>
    </row>
    <row r="258" spans="1:38" ht="11.1" customHeight="1" x14ac:dyDescent="0.25">
      <c r="A258" s="313" t="s">
        <v>659</v>
      </c>
      <c r="B258" s="313"/>
      <c r="C258" s="313"/>
      <c r="H258" s="313" t="s">
        <v>660</v>
      </c>
      <c r="I258" s="313"/>
      <c r="J258" s="313"/>
      <c r="K258" s="313"/>
      <c r="L258" s="313"/>
      <c r="M258" s="313"/>
      <c r="N258" s="313"/>
      <c r="O258" s="313"/>
      <c r="P258" s="313"/>
      <c r="Q258" s="314">
        <v>-6874951.6200000001</v>
      </c>
      <c r="R258" s="314"/>
      <c r="T258" s="315">
        <v>36174210.719999999</v>
      </c>
      <c r="U258" s="315"/>
      <c r="V258" s="315"/>
      <c r="Y258" s="315">
        <v>35826751.189999998</v>
      </c>
      <c r="Z258" s="315"/>
      <c r="AA258" s="315"/>
      <c r="AB258" s="315"/>
      <c r="AC258" s="315"/>
      <c r="AD258" s="315"/>
      <c r="AF258" s="314">
        <v>-6527492.0899999999</v>
      </c>
      <c r="AG258" s="314"/>
      <c r="AH258" s="314"/>
      <c r="AI258" s="314"/>
      <c r="AJ258" s="314"/>
      <c r="AK258" s="314"/>
      <c r="AL258" s="314"/>
    </row>
    <row r="259" spans="1:38" ht="11.1" customHeight="1" x14ac:dyDescent="0.25">
      <c r="A259" s="313" t="s">
        <v>661</v>
      </c>
      <c r="B259" s="313"/>
      <c r="C259" s="313"/>
      <c r="I259" s="313" t="s">
        <v>662</v>
      </c>
      <c r="J259" s="313"/>
      <c r="K259" s="313"/>
      <c r="L259" s="313"/>
      <c r="M259" s="313"/>
      <c r="N259" s="313"/>
      <c r="O259" s="313"/>
      <c r="P259" s="313"/>
      <c r="Q259" s="314">
        <v>-6874951.6200000001</v>
      </c>
      <c r="R259" s="314"/>
      <c r="T259" s="315">
        <v>26139123.559999999</v>
      </c>
      <c r="U259" s="315"/>
      <c r="V259" s="315"/>
      <c r="Y259" s="315">
        <v>25791664.030000001</v>
      </c>
      <c r="Z259" s="315"/>
      <c r="AA259" s="315"/>
      <c r="AB259" s="315"/>
      <c r="AC259" s="315"/>
      <c r="AD259" s="315"/>
      <c r="AF259" s="314">
        <v>-6527492.0899999999</v>
      </c>
      <c r="AG259" s="314"/>
      <c r="AH259" s="314"/>
      <c r="AI259" s="314"/>
      <c r="AJ259" s="314"/>
      <c r="AK259" s="314"/>
      <c r="AL259" s="314"/>
    </row>
    <row r="260" spans="1:38" ht="11.1" customHeight="1" x14ac:dyDescent="0.25">
      <c r="A260" s="316" t="s">
        <v>663</v>
      </c>
      <c r="B260" s="316"/>
      <c r="C260" s="316"/>
      <c r="M260" s="316" t="s">
        <v>664</v>
      </c>
      <c r="N260" s="316"/>
      <c r="O260" s="316"/>
      <c r="P260" s="316"/>
      <c r="Q260" s="310">
        <v>-6874951.6200000001</v>
      </c>
      <c r="R260" s="310"/>
      <c r="T260" s="317">
        <v>26139123.559999999</v>
      </c>
      <c r="U260" s="317"/>
      <c r="V260" s="317"/>
      <c r="Y260" s="317">
        <v>19264171.940000001</v>
      </c>
      <c r="Z260" s="317"/>
      <c r="AA260" s="317"/>
      <c r="AB260" s="317"/>
      <c r="AC260" s="317"/>
      <c r="AD260" s="317"/>
      <c r="AF260" s="310">
        <v>0</v>
      </c>
      <c r="AG260" s="310"/>
      <c r="AH260" s="310"/>
      <c r="AI260" s="310"/>
      <c r="AJ260" s="310"/>
      <c r="AK260" s="310"/>
      <c r="AL260" s="310"/>
    </row>
    <row r="261" spans="1:38" ht="11.1" customHeight="1" x14ac:dyDescent="0.25">
      <c r="A261" s="316" t="s">
        <v>665</v>
      </c>
      <c r="B261" s="316"/>
      <c r="C261" s="316"/>
      <c r="M261" s="316" t="s">
        <v>666</v>
      </c>
      <c r="N261" s="316"/>
      <c r="O261" s="316"/>
      <c r="P261" s="316"/>
      <c r="Q261" s="310">
        <v>0</v>
      </c>
      <c r="R261" s="310"/>
      <c r="T261" s="317">
        <v>0</v>
      </c>
      <c r="U261" s="317"/>
      <c r="V261" s="317"/>
      <c r="Y261" s="317">
        <v>6527492.0899999999</v>
      </c>
      <c r="Z261" s="317"/>
      <c r="AA261" s="317"/>
      <c r="AB261" s="317"/>
      <c r="AC261" s="317"/>
      <c r="AD261" s="317"/>
      <c r="AF261" s="310">
        <v>-6527492.0899999999</v>
      </c>
      <c r="AG261" s="310"/>
      <c r="AH261" s="310"/>
      <c r="AI261" s="310"/>
      <c r="AJ261" s="310"/>
      <c r="AK261" s="310"/>
      <c r="AL261" s="310"/>
    </row>
    <row r="262" spans="1:38" ht="11.1" customHeight="1" x14ac:dyDescent="0.25">
      <c r="A262" s="313" t="s">
        <v>667</v>
      </c>
      <c r="B262" s="313"/>
      <c r="C262" s="313"/>
      <c r="I262" s="313" t="s">
        <v>668</v>
      </c>
      <c r="J262" s="313"/>
      <c r="K262" s="313"/>
      <c r="L262" s="313"/>
      <c r="M262" s="313"/>
      <c r="N262" s="313"/>
      <c r="O262" s="313"/>
      <c r="P262" s="313"/>
      <c r="Q262" s="314">
        <v>0</v>
      </c>
      <c r="R262" s="314"/>
      <c r="T262" s="315">
        <v>10035087.16</v>
      </c>
      <c r="U262" s="315"/>
      <c r="V262" s="315"/>
      <c r="Y262" s="315">
        <v>10035087.16</v>
      </c>
      <c r="Z262" s="315"/>
      <c r="AA262" s="315"/>
      <c r="AB262" s="315"/>
      <c r="AC262" s="315"/>
      <c r="AD262" s="315"/>
      <c r="AF262" s="314">
        <v>0</v>
      </c>
      <c r="AG262" s="314"/>
      <c r="AH262" s="314"/>
      <c r="AI262" s="314"/>
      <c r="AJ262" s="314"/>
      <c r="AK262" s="314"/>
      <c r="AL262" s="314"/>
    </row>
    <row r="263" spans="1:38" ht="11.1" customHeight="1" x14ac:dyDescent="0.25">
      <c r="A263" s="316" t="s">
        <v>669</v>
      </c>
      <c r="B263" s="316"/>
      <c r="C263" s="316"/>
      <c r="M263" s="316" t="s">
        <v>149</v>
      </c>
      <c r="N263" s="316"/>
      <c r="O263" s="316"/>
      <c r="P263" s="316"/>
      <c r="Q263" s="310">
        <v>0</v>
      </c>
      <c r="R263" s="310"/>
      <c r="T263" s="317">
        <v>10035087.16</v>
      </c>
      <c r="U263" s="317"/>
      <c r="V263" s="317"/>
      <c r="Y263" s="317">
        <v>10035087.16</v>
      </c>
      <c r="Z263" s="317"/>
      <c r="AA263" s="317"/>
      <c r="AB263" s="317"/>
      <c r="AC263" s="317"/>
      <c r="AD263" s="317"/>
      <c r="AF263" s="310">
        <v>0</v>
      </c>
      <c r="AG263" s="310"/>
      <c r="AH263" s="310"/>
      <c r="AI263" s="310"/>
      <c r="AJ263" s="310"/>
      <c r="AK263" s="310"/>
      <c r="AL263" s="310"/>
    </row>
    <row r="264" spans="1:38" ht="11.1" customHeight="1" x14ac:dyDescent="0.25">
      <c r="A264" s="313" t="s">
        <v>670</v>
      </c>
      <c r="B264" s="313"/>
      <c r="C264" s="313"/>
      <c r="H264" s="313" t="s">
        <v>671</v>
      </c>
      <c r="I264" s="313"/>
      <c r="J264" s="313"/>
      <c r="K264" s="313"/>
      <c r="L264" s="313"/>
      <c r="M264" s="313"/>
      <c r="N264" s="313"/>
      <c r="O264" s="313"/>
      <c r="P264" s="313"/>
      <c r="Q264" s="314">
        <v>-4522</v>
      </c>
      <c r="R264" s="314"/>
      <c r="T264" s="315">
        <v>0</v>
      </c>
      <c r="U264" s="315"/>
      <c r="V264" s="315"/>
      <c r="Y264" s="315">
        <v>635.76</v>
      </c>
      <c r="Z264" s="315"/>
      <c r="AA264" s="315"/>
      <c r="AB264" s="315"/>
      <c r="AC264" s="315"/>
      <c r="AD264" s="315"/>
      <c r="AF264" s="314">
        <v>-5157.76</v>
      </c>
      <c r="AG264" s="314"/>
      <c r="AH264" s="314"/>
      <c r="AI264" s="314"/>
      <c r="AJ264" s="314"/>
      <c r="AK264" s="314"/>
      <c r="AL264" s="314"/>
    </row>
    <row r="265" spans="1:38" ht="11.1" customHeight="1" x14ac:dyDescent="0.25">
      <c r="A265" s="313" t="s">
        <v>672</v>
      </c>
      <c r="B265" s="313"/>
      <c r="C265" s="313"/>
      <c r="I265" s="313" t="s">
        <v>268</v>
      </c>
      <c r="J265" s="313"/>
      <c r="K265" s="313"/>
      <c r="L265" s="313"/>
      <c r="M265" s="313"/>
      <c r="N265" s="313"/>
      <c r="O265" s="313"/>
      <c r="P265" s="313"/>
      <c r="Q265" s="314">
        <v>-4522</v>
      </c>
      <c r="R265" s="314"/>
      <c r="T265" s="315">
        <v>0</v>
      </c>
      <c r="U265" s="315"/>
      <c r="V265" s="315"/>
      <c r="Y265" s="315">
        <v>635.76</v>
      </c>
      <c r="Z265" s="315"/>
      <c r="AA265" s="315"/>
      <c r="AB265" s="315"/>
      <c r="AC265" s="315"/>
      <c r="AD265" s="315"/>
      <c r="AF265" s="314">
        <v>-5157.76</v>
      </c>
      <c r="AG265" s="314"/>
      <c r="AH265" s="314"/>
      <c r="AI265" s="314"/>
      <c r="AJ265" s="314"/>
      <c r="AK265" s="314"/>
      <c r="AL265" s="314"/>
    </row>
    <row r="266" spans="1:38" ht="11.1" customHeight="1" x14ac:dyDescent="0.25">
      <c r="A266" s="316" t="s">
        <v>673</v>
      </c>
      <c r="B266" s="316"/>
      <c r="C266" s="316"/>
      <c r="M266" s="316" t="s">
        <v>269</v>
      </c>
      <c r="N266" s="316"/>
      <c r="O266" s="316"/>
      <c r="P266" s="316"/>
      <c r="Q266" s="310">
        <v>-4522</v>
      </c>
      <c r="R266" s="310"/>
      <c r="T266" s="317">
        <v>0</v>
      </c>
      <c r="U266" s="317"/>
      <c r="V266" s="317"/>
      <c r="Y266" s="317">
        <v>635.76</v>
      </c>
      <c r="Z266" s="317"/>
      <c r="AA266" s="317"/>
      <c r="AB266" s="317"/>
      <c r="AC266" s="317"/>
      <c r="AD266" s="317"/>
      <c r="AF266" s="310">
        <v>-5157.76</v>
      </c>
      <c r="AG266" s="310"/>
      <c r="AH266" s="310"/>
      <c r="AI266" s="310"/>
      <c r="AJ266" s="310"/>
      <c r="AK266" s="310"/>
      <c r="AL266" s="310"/>
    </row>
    <row r="267" spans="1:38" ht="11.1" customHeight="1" x14ac:dyDescent="0.25">
      <c r="A267" s="313" t="s">
        <v>674</v>
      </c>
      <c r="B267" s="313"/>
      <c r="C267" s="313"/>
      <c r="H267" s="313" t="s">
        <v>157</v>
      </c>
      <c r="I267" s="313"/>
      <c r="J267" s="313"/>
      <c r="K267" s="313"/>
      <c r="L267" s="313"/>
      <c r="M267" s="313"/>
      <c r="N267" s="313"/>
      <c r="O267" s="313"/>
      <c r="P267" s="313"/>
      <c r="Q267" s="314">
        <v>-582796980.84000003</v>
      </c>
      <c r="R267" s="314"/>
      <c r="T267" s="315">
        <v>59256876.310000002</v>
      </c>
      <c r="U267" s="315"/>
      <c r="V267" s="315"/>
      <c r="Y267" s="315">
        <v>27628330.43</v>
      </c>
      <c r="Z267" s="315"/>
      <c r="AA267" s="315"/>
      <c r="AB267" s="315"/>
      <c r="AC267" s="315"/>
      <c r="AD267" s="315"/>
      <c r="AF267" s="314">
        <v>-551168434.96000004</v>
      </c>
      <c r="AG267" s="314"/>
      <c r="AH267" s="314"/>
      <c r="AI267" s="314"/>
      <c r="AJ267" s="314"/>
      <c r="AK267" s="314"/>
      <c r="AL267" s="314"/>
    </row>
    <row r="268" spans="1:38" ht="11.1" customHeight="1" x14ac:dyDescent="0.25">
      <c r="A268" s="313" t="s">
        <v>675</v>
      </c>
      <c r="B268" s="313"/>
      <c r="C268" s="313"/>
      <c r="H268" s="313" t="s">
        <v>158</v>
      </c>
      <c r="I268" s="313"/>
      <c r="J268" s="313"/>
      <c r="K268" s="313"/>
      <c r="L268" s="313"/>
      <c r="M268" s="313"/>
      <c r="N268" s="313"/>
      <c r="O268" s="313"/>
      <c r="P268" s="313"/>
      <c r="Q268" s="314">
        <v>-455708309.33999997</v>
      </c>
      <c r="R268" s="314"/>
      <c r="T268" s="315">
        <v>0</v>
      </c>
      <c r="U268" s="315"/>
      <c r="V268" s="315"/>
      <c r="Y268" s="315">
        <v>0</v>
      </c>
      <c r="Z268" s="315"/>
      <c r="AA268" s="315"/>
      <c r="AB268" s="315"/>
      <c r="AC268" s="315"/>
      <c r="AD268" s="315"/>
      <c r="AF268" s="314">
        <v>-455708309.33999997</v>
      </c>
      <c r="AG268" s="314"/>
      <c r="AH268" s="314"/>
      <c r="AI268" s="314"/>
      <c r="AJ268" s="314"/>
      <c r="AK268" s="314"/>
      <c r="AL268" s="314"/>
    </row>
    <row r="269" spans="1:38" ht="11.1" customHeight="1" x14ac:dyDescent="0.25">
      <c r="A269" s="313" t="s">
        <v>676</v>
      </c>
      <c r="B269" s="313"/>
      <c r="C269" s="313"/>
      <c r="I269" s="313" t="s">
        <v>159</v>
      </c>
      <c r="J269" s="313"/>
      <c r="K269" s="313"/>
      <c r="L269" s="313"/>
      <c r="M269" s="313"/>
      <c r="N269" s="313"/>
      <c r="O269" s="313"/>
      <c r="P269" s="313"/>
      <c r="Q269" s="314">
        <v>-455708309.33999997</v>
      </c>
      <c r="R269" s="314"/>
      <c r="T269" s="315">
        <v>0</v>
      </c>
      <c r="U269" s="315"/>
      <c r="V269" s="315"/>
      <c r="Y269" s="315">
        <v>0</v>
      </c>
      <c r="Z269" s="315"/>
      <c r="AA269" s="315"/>
      <c r="AB269" s="315"/>
      <c r="AC269" s="315"/>
      <c r="AD269" s="315"/>
      <c r="AF269" s="314">
        <v>-455708309.33999997</v>
      </c>
      <c r="AG269" s="314"/>
      <c r="AH269" s="314"/>
      <c r="AI269" s="314"/>
      <c r="AJ269" s="314"/>
      <c r="AK269" s="314"/>
      <c r="AL269" s="314"/>
    </row>
    <row r="270" spans="1:38" ht="11.1" customHeight="1" x14ac:dyDescent="0.25">
      <c r="A270" s="316" t="s">
        <v>677</v>
      </c>
      <c r="B270" s="316"/>
      <c r="C270" s="316"/>
      <c r="M270" s="316" t="s">
        <v>159</v>
      </c>
      <c r="N270" s="316"/>
      <c r="O270" s="316"/>
      <c r="P270" s="316"/>
      <c r="Q270" s="310">
        <v>-455708309.33999997</v>
      </c>
      <c r="R270" s="310"/>
      <c r="T270" s="317">
        <v>0</v>
      </c>
      <c r="U270" s="317"/>
      <c r="V270" s="317"/>
      <c r="Y270" s="317">
        <v>0</v>
      </c>
      <c r="Z270" s="317"/>
      <c r="AA270" s="317"/>
      <c r="AB270" s="317"/>
      <c r="AC270" s="317"/>
      <c r="AD270" s="317"/>
      <c r="AF270" s="310">
        <v>-455708309.33999997</v>
      </c>
      <c r="AG270" s="310"/>
      <c r="AH270" s="310"/>
      <c r="AI270" s="310"/>
      <c r="AJ270" s="310"/>
      <c r="AK270" s="310"/>
      <c r="AL270" s="310"/>
    </row>
    <row r="271" spans="1:38" ht="11.1" customHeight="1" x14ac:dyDescent="0.25">
      <c r="A271" s="313" t="s">
        <v>678</v>
      </c>
      <c r="B271" s="313"/>
      <c r="C271" s="313"/>
      <c r="H271" s="313" t="s">
        <v>160</v>
      </c>
      <c r="I271" s="313"/>
      <c r="J271" s="313"/>
      <c r="K271" s="313"/>
      <c r="L271" s="313"/>
      <c r="M271" s="313"/>
      <c r="N271" s="313"/>
      <c r="O271" s="313"/>
      <c r="P271" s="313"/>
      <c r="Q271" s="314">
        <v>-7334310.7599999998</v>
      </c>
      <c r="R271" s="314"/>
      <c r="T271" s="315">
        <v>6527492.0899999999</v>
      </c>
      <c r="U271" s="315"/>
      <c r="V271" s="315"/>
      <c r="Y271" s="315">
        <v>1374208.86</v>
      </c>
      <c r="Z271" s="315"/>
      <c r="AA271" s="315"/>
      <c r="AB271" s="315"/>
      <c r="AC271" s="315"/>
      <c r="AD271" s="315"/>
      <c r="AF271" s="314">
        <v>-2181027.5299999998</v>
      </c>
      <c r="AG271" s="314"/>
      <c r="AH271" s="314"/>
      <c r="AI271" s="314"/>
      <c r="AJ271" s="314"/>
      <c r="AK271" s="314"/>
      <c r="AL271" s="314"/>
    </row>
    <row r="272" spans="1:38" ht="11.1" customHeight="1" x14ac:dyDescent="0.25">
      <c r="A272" s="313" t="s">
        <v>679</v>
      </c>
      <c r="B272" s="313"/>
      <c r="C272" s="313"/>
      <c r="I272" s="313" t="s">
        <v>161</v>
      </c>
      <c r="J272" s="313"/>
      <c r="K272" s="313"/>
      <c r="L272" s="313"/>
      <c r="M272" s="313"/>
      <c r="N272" s="313"/>
      <c r="O272" s="313"/>
      <c r="P272" s="313"/>
      <c r="Q272" s="314">
        <v>-10291305.439999999</v>
      </c>
      <c r="R272" s="314"/>
      <c r="T272" s="315">
        <v>0</v>
      </c>
      <c r="U272" s="315"/>
      <c r="V272" s="315"/>
      <c r="Y272" s="315">
        <v>1374208.86</v>
      </c>
      <c r="Z272" s="315"/>
      <c r="AA272" s="315"/>
      <c r="AB272" s="315"/>
      <c r="AC272" s="315"/>
      <c r="AD272" s="315"/>
      <c r="AF272" s="314">
        <v>-11665514.300000001</v>
      </c>
      <c r="AG272" s="314"/>
      <c r="AH272" s="314"/>
      <c r="AI272" s="314"/>
      <c r="AJ272" s="314"/>
      <c r="AK272" s="314"/>
      <c r="AL272" s="314"/>
    </row>
    <row r="273" spans="1:42" ht="11.1" customHeight="1" x14ac:dyDescent="0.25">
      <c r="A273" s="316" t="s">
        <v>680</v>
      </c>
      <c r="B273" s="316"/>
      <c r="C273" s="316"/>
      <c r="M273" s="316" t="s">
        <v>161</v>
      </c>
      <c r="N273" s="316"/>
      <c r="O273" s="316"/>
      <c r="P273" s="316"/>
      <c r="Q273" s="310">
        <v>-10291305.439999999</v>
      </c>
      <c r="R273" s="310"/>
      <c r="T273" s="317">
        <v>0</v>
      </c>
      <c r="U273" s="317"/>
      <c r="V273" s="317"/>
      <c r="Y273" s="317">
        <v>1374208.86</v>
      </c>
      <c r="Z273" s="317"/>
      <c r="AA273" s="317"/>
      <c r="AB273" s="317"/>
      <c r="AC273" s="317"/>
      <c r="AD273" s="317"/>
      <c r="AF273" s="310">
        <v>-11665514.300000001</v>
      </c>
      <c r="AG273" s="310"/>
      <c r="AH273" s="310"/>
      <c r="AI273" s="310"/>
      <c r="AJ273" s="310"/>
      <c r="AK273" s="310"/>
      <c r="AL273" s="310"/>
    </row>
    <row r="274" spans="1:42" ht="11.1" customHeight="1" x14ac:dyDescent="0.25">
      <c r="A274" s="313" t="s">
        <v>681</v>
      </c>
      <c r="B274" s="313"/>
      <c r="C274" s="313"/>
      <c r="I274" s="313" t="s">
        <v>207</v>
      </c>
      <c r="J274" s="313"/>
      <c r="K274" s="313"/>
      <c r="L274" s="313"/>
      <c r="M274" s="313"/>
      <c r="N274" s="313"/>
      <c r="O274" s="313"/>
      <c r="P274" s="313"/>
      <c r="Q274" s="314">
        <v>2956994.68</v>
      </c>
      <c r="R274" s="314"/>
      <c r="T274" s="315">
        <v>6527492.0899999999</v>
      </c>
      <c r="U274" s="315"/>
      <c r="V274" s="315"/>
      <c r="Y274" s="315">
        <v>0</v>
      </c>
      <c r="Z274" s="315"/>
      <c r="AA274" s="315"/>
      <c r="AB274" s="315"/>
      <c r="AC274" s="315"/>
      <c r="AD274" s="315"/>
      <c r="AF274" s="314">
        <v>9484486.7699999996</v>
      </c>
      <c r="AG274" s="314"/>
      <c r="AH274" s="314"/>
      <c r="AI274" s="314"/>
      <c r="AJ274" s="314"/>
      <c r="AK274" s="314"/>
      <c r="AL274" s="314"/>
    </row>
    <row r="275" spans="1:42" ht="11.1" customHeight="1" x14ac:dyDescent="0.25">
      <c r="A275" s="316" t="s">
        <v>682</v>
      </c>
      <c r="B275" s="316"/>
      <c r="C275" s="316"/>
      <c r="M275" s="316" t="s">
        <v>162</v>
      </c>
      <c r="N275" s="316"/>
      <c r="O275" s="316"/>
      <c r="P275" s="316"/>
      <c r="Q275" s="310">
        <v>-24416179.170000002</v>
      </c>
      <c r="R275" s="310"/>
      <c r="T275" s="317">
        <v>0</v>
      </c>
      <c r="U275" s="317"/>
      <c r="V275" s="317"/>
      <c r="Y275" s="317">
        <v>0</v>
      </c>
      <c r="Z275" s="317"/>
      <c r="AA275" s="317"/>
      <c r="AB275" s="317"/>
      <c r="AC275" s="317"/>
      <c r="AD275" s="317"/>
      <c r="AF275" s="310">
        <v>-24416179.170000002</v>
      </c>
      <c r="AG275" s="310"/>
      <c r="AH275" s="310"/>
      <c r="AI275" s="310"/>
      <c r="AJ275" s="310"/>
      <c r="AK275" s="310"/>
      <c r="AL275" s="310"/>
      <c r="AP275" s="72">
        <f>'[2]balancete 12-2015'!$AP$275</f>
        <v>2170751.2599999998</v>
      </c>
    </row>
    <row r="276" spans="1:42" ht="11.1" customHeight="1" x14ac:dyDescent="0.25">
      <c r="A276" s="316" t="s">
        <v>683</v>
      </c>
      <c r="B276" s="316"/>
      <c r="C276" s="316"/>
      <c r="M276" s="316" t="s">
        <v>163</v>
      </c>
      <c r="N276" s="316"/>
      <c r="O276" s="316"/>
      <c r="P276" s="316"/>
      <c r="Q276" s="310">
        <v>7717577.1200000001</v>
      </c>
      <c r="R276" s="310"/>
      <c r="T276" s="317">
        <v>0</v>
      </c>
      <c r="U276" s="317"/>
      <c r="V276" s="317"/>
      <c r="Y276" s="317">
        <v>0</v>
      </c>
      <c r="Z276" s="317"/>
      <c r="AA276" s="317"/>
      <c r="AB276" s="317"/>
      <c r="AC276" s="317"/>
      <c r="AD276" s="317"/>
      <c r="AF276" s="310">
        <v>7717577.1200000001</v>
      </c>
      <c r="AG276" s="310"/>
      <c r="AH276" s="310"/>
      <c r="AI276" s="310"/>
      <c r="AJ276" s="310"/>
      <c r="AK276" s="310"/>
      <c r="AL276" s="310"/>
      <c r="AP276" s="71">
        <v>19264171.940000001</v>
      </c>
    </row>
    <row r="277" spans="1:42" ht="11.1" customHeight="1" x14ac:dyDescent="0.25">
      <c r="A277" s="316" t="s">
        <v>684</v>
      </c>
      <c r="B277" s="316"/>
      <c r="C277" s="316"/>
      <c r="M277" s="316" t="s">
        <v>242</v>
      </c>
      <c r="N277" s="316"/>
      <c r="O277" s="316"/>
      <c r="P277" s="316"/>
      <c r="Q277" s="310">
        <v>4152500.13</v>
      </c>
      <c r="R277" s="310"/>
      <c r="T277" s="317">
        <v>0</v>
      </c>
      <c r="U277" s="317"/>
      <c r="V277" s="317"/>
      <c r="Y277" s="317">
        <v>0</v>
      </c>
      <c r="Z277" s="317"/>
      <c r="AA277" s="317"/>
      <c r="AB277" s="317"/>
      <c r="AC277" s="317"/>
      <c r="AD277" s="317"/>
      <c r="AF277" s="310">
        <v>4152500.13</v>
      </c>
      <c r="AG277" s="310"/>
      <c r="AH277" s="310"/>
      <c r="AI277" s="310"/>
      <c r="AJ277" s="310"/>
      <c r="AK277" s="310"/>
      <c r="AL277" s="310"/>
      <c r="AP277" s="71">
        <f>AP275+AP276</f>
        <v>21434923.200000003</v>
      </c>
    </row>
    <row r="278" spans="1:42" ht="11.1" customHeight="1" x14ac:dyDescent="0.25">
      <c r="A278" s="316" t="s">
        <v>685</v>
      </c>
      <c r="B278" s="316"/>
      <c r="C278" s="316"/>
      <c r="M278" s="316" t="s">
        <v>246</v>
      </c>
      <c r="N278" s="316"/>
      <c r="O278" s="316"/>
      <c r="P278" s="316"/>
      <c r="Q278" s="310">
        <v>8628144.9800000004</v>
      </c>
      <c r="R278" s="310"/>
      <c r="T278" s="317">
        <v>0</v>
      </c>
      <c r="U278" s="317"/>
      <c r="V278" s="317"/>
      <c r="Y278" s="317">
        <v>0</v>
      </c>
      <c r="Z278" s="317"/>
      <c r="AA278" s="317"/>
      <c r="AB278" s="317"/>
      <c r="AC278" s="317"/>
      <c r="AD278" s="317"/>
      <c r="AF278" s="310">
        <v>8628144.9800000004</v>
      </c>
      <c r="AG278" s="310"/>
      <c r="AH278" s="310"/>
      <c r="AI278" s="310"/>
      <c r="AJ278" s="310"/>
      <c r="AK278" s="310"/>
      <c r="AL278" s="310"/>
      <c r="AP278" s="71">
        <v>1357684.71</v>
      </c>
    </row>
    <row r="279" spans="1:42" ht="11.1" customHeight="1" x14ac:dyDescent="0.25">
      <c r="A279" s="316" t="s">
        <v>686</v>
      </c>
      <c r="B279" s="316"/>
      <c r="C279" s="316"/>
      <c r="M279" s="316" t="s">
        <v>279</v>
      </c>
      <c r="N279" s="316"/>
      <c r="O279" s="316"/>
      <c r="P279" s="316"/>
      <c r="Q279" s="310">
        <v>6874951.6200000001</v>
      </c>
      <c r="R279" s="310"/>
      <c r="T279" s="317">
        <v>0</v>
      </c>
      <c r="U279" s="317"/>
      <c r="V279" s="317"/>
      <c r="Y279" s="317">
        <v>0</v>
      </c>
      <c r="Z279" s="317"/>
      <c r="AA279" s="317"/>
      <c r="AB279" s="317"/>
      <c r="AC279" s="317"/>
      <c r="AD279" s="317"/>
      <c r="AF279" s="310">
        <v>6874951.6200000001</v>
      </c>
      <c r="AG279" s="310"/>
      <c r="AH279" s="310"/>
      <c r="AI279" s="310"/>
      <c r="AJ279" s="310"/>
      <c r="AK279" s="310"/>
      <c r="AL279" s="310"/>
      <c r="AP279" s="71">
        <f>AP277+AP278</f>
        <v>22792607.910000004</v>
      </c>
    </row>
    <row r="280" spans="1:42" ht="11.1" customHeight="1" x14ac:dyDescent="0.25">
      <c r="A280" s="316" t="s">
        <v>687</v>
      </c>
      <c r="B280" s="316"/>
      <c r="C280" s="316"/>
      <c r="M280" s="316" t="s">
        <v>688</v>
      </c>
      <c r="N280" s="316"/>
      <c r="O280" s="316"/>
      <c r="P280" s="316"/>
      <c r="Q280" s="310">
        <v>0</v>
      </c>
      <c r="R280" s="310"/>
      <c r="T280" s="317">
        <v>6527492.0899999999</v>
      </c>
      <c r="U280" s="317"/>
      <c r="V280" s="317"/>
      <c r="Y280" s="317">
        <v>0</v>
      </c>
      <c r="Z280" s="317"/>
      <c r="AA280" s="317"/>
      <c r="AB280" s="317"/>
      <c r="AC280" s="317"/>
      <c r="AD280" s="317"/>
      <c r="AF280" s="310">
        <v>6527492.0899999999</v>
      </c>
      <c r="AG280" s="310"/>
      <c r="AH280" s="310"/>
      <c r="AI280" s="310"/>
      <c r="AJ280" s="310"/>
      <c r="AK280" s="310"/>
      <c r="AL280" s="310"/>
    </row>
    <row r="281" spans="1:42" ht="11.1" customHeight="1" x14ac:dyDescent="0.25">
      <c r="A281" s="313" t="s">
        <v>689</v>
      </c>
      <c r="B281" s="313"/>
      <c r="C281" s="313"/>
      <c r="H281" s="313" t="s">
        <v>164</v>
      </c>
      <c r="I281" s="313"/>
      <c r="J281" s="313"/>
      <c r="K281" s="313"/>
      <c r="L281" s="313"/>
      <c r="M281" s="313"/>
      <c r="N281" s="313"/>
      <c r="O281" s="313"/>
      <c r="P281" s="313"/>
      <c r="Q281" s="314">
        <v>-119754360.73999999</v>
      </c>
      <c r="R281" s="314"/>
      <c r="T281" s="315">
        <v>52729384.219999999</v>
      </c>
      <c r="U281" s="315"/>
      <c r="V281" s="315"/>
      <c r="Y281" s="315">
        <v>26254121.57</v>
      </c>
      <c r="Z281" s="315"/>
      <c r="AA281" s="315"/>
      <c r="AB281" s="315"/>
      <c r="AC281" s="315"/>
      <c r="AD281" s="315"/>
      <c r="AF281" s="314">
        <v>-93279098.090000004</v>
      </c>
      <c r="AG281" s="314"/>
      <c r="AH281" s="314"/>
      <c r="AI281" s="314"/>
      <c r="AJ281" s="314"/>
      <c r="AK281" s="314"/>
      <c r="AL281" s="314"/>
    </row>
    <row r="282" spans="1:42" ht="11.1" customHeight="1" x14ac:dyDescent="0.25">
      <c r="A282" s="313" t="s">
        <v>690</v>
      </c>
      <c r="B282" s="313"/>
      <c r="C282" s="313"/>
      <c r="I282" s="313" t="s">
        <v>165</v>
      </c>
      <c r="J282" s="313"/>
      <c r="K282" s="313"/>
      <c r="L282" s="313"/>
      <c r="M282" s="313"/>
      <c r="N282" s="313"/>
      <c r="O282" s="313"/>
      <c r="P282" s="313"/>
      <c r="Q282" s="314">
        <v>-119754360.73999999</v>
      </c>
      <c r="R282" s="314"/>
      <c r="T282" s="315">
        <v>52729384.219999999</v>
      </c>
      <c r="U282" s="315"/>
      <c r="V282" s="315"/>
      <c r="Y282" s="315">
        <v>26254121.57</v>
      </c>
      <c r="Z282" s="315"/>
      <c r="AA282" s="315"/>
      <c r="AB282" s="315"/>
      <c r="AC282" s="315"/>
      <c r="AD282" s="315"/>
      <c r="AF282" s="314">
        <v>-93279098.090000004</v>
      </c>
      <c r="AG282" s="314"/>
      <c r="AH282" s="314"/>
      <c r="AI282" s="314"/>
      <c r="AJ282" s="314"/>
      <c r="AK282" s="314"/>
      <c r="AL282" s="314"/>
    </row>
    <row r="283" spans="1:42" ht="11.1" customHeight="1" x14ac:dyDescent="0.25">
      <c r="A283" s="316" t="s">
        <v>691</v>
      </c>
      <c r="B283" s="316"/>
      <c r="C283" s="316"/>
      <c r="M283" s="316" t="s">
        <v>165</v>
      </c>
      <c r="N283" s="316"/>
      <c r="O283" s="316"/>
      <c r="P283" s="316"/>
      <c r="Q283" s="310">
        <v>-132903922.7</v>
      </c>
      <c r="R283" s="310"/>
      <c r="T283" s="317">
        <v>22809132.059999999</v>
      </c>
      <c r="U283" s="317"/>
      <c r="V283" s="317"/>
      <c r="Y283" s="317">
        <v>0</v>
      </c>
      <c r="Z283" s="317"/>
      <c r="AA283" s="317"/>
      <c r="AB283" s="317"/>
      <c r="AC283" s="317"/>
      <c r="AD283" s="317"/>
      <c r="AF283" s="310">
        <v>-110094790.64</v>
      </c>
      <c r="AG283" s="310"/>
      <c r="AH283" s="310"/>
      <c r="AI283" s="310"/>
      <c r="AJ283" s="310"/>
      <c r="AK283" s="310"/>
      <c r="AL283" s="310"/>
    </row>
    <row r="284" spans="1:42" ht="11.1" customHeight="1" x14ac:dyDescent="0.25">
      <c r="A284" s="316" t="s">
        <v>692</v>
      </c>
      <c r="B284" s="316"/>
      <c r="C284" s="316"/>
      <c r="M284" s="316" t="s">
        <v>166</v>
      </c>
      <c r="N284" s="316"/>
      <c r="O284" s="316"/>
      <c r="P284" s="316"/>
      <c r="Q284" s="310">
        <v>-25417030.699999999</v>
      </c>
      <c r="R284" s="310"/>
      <c r="T284" s="317">
        <v>0</v>
      </c>
      <c r="U284" s="317"/>
      <c r="V284" s="317"/>
      <c r="Y284" s="317">
        <v>0</v>
      </c>
      <c r="Z284" s="317"/>
      <c r="AA284" s="317"/>
      <c r="AB284" s="317"/>
      <c r="AC284" s="317"/>
      <c r="AD284" s="317"/>
      <c r="AF284" s="310">
        <v>-25417030.699999999</v>
      </c>
      <c r="AG284" s="310"/>
      <c r="AH284" s="310"/>
      <c r="AI284" s="310"/>
      <c r="AJ284" s="310"/>
      <c r="AK284" s="310"/>
      <c r="AL284" s="310"/>
    </row>
    <row r="285" spans="1:42" ht="11.1" customHeight="1" x14ac:dyDescent="0.25">
      <c r="A285" s="316" t="s">
        <v>693</v>
      </c>
      <c r="B285" s="316"/>
      <c r="C285" s="316"/>
      <c r="M285" s="316" t="s">
        <v>167</v>
      </c>
      <c r="N285" s="316"/>
      <c r="O285" s="316"/>
      <c r="P285" s="316"/>
      <c r="Q285" s="310">
        <v>-10494128.550000001</v>
      </c>
      <c r="R285" s="310"/>
      <c r="T285" s="317">
        <v>7387383.0099999998</v>
      </c>
      <c r="U285" s="317"/>
      <c r="V285" s="317"/>
      <c r="Y285" s="317">
        <v>6894734.71</v>
      </c>
      <c r="Z285" s="317"/>
      <c r="AA285" s="317"/>
      <c r="AB285" s="317"/>
      <c r="AC285" s="317"/>
      <c r="AD285" s="317"/>
      <c r="AF285" s="310">
        <v>-10001480.25</v>
      </c>
      <c r="AG285" s="310"/>
      <c r="AH285" s="310"/>
      <c r="AI285" s="310"/>
      <c r="AJ285" s="310"/>
      <c r="AK285" s="310"/>
      <c r="AL285" s="310"/>
    </row>
    <row r="286" spans="1:42" ht="11.1" customHeight="1" x14ac:dyDescent="0.25">
      <c r="A286" s="316" t="s">
        <v>694</v>
      </c>
      <c r="B286" s="316"/>
      <c r="C286" s="316"/>
      <c r="M286" s="316" t="s">
        <v>168</v>
      </c>
      <c r="N286" s="316"/>
      <c r="O286" s="316"/>
      <c r="P286" s="316"/>
      <c r="Q286" s="310">
        <v>37433503.850000001</v>
      </c>
      <c r="R286" s="310"/>
      <c r="T286" s="317">
        <v>12497781.99</v>
      </c>
      <c r="U286" s="317"/>
      <c r="V286" s="317"/>
      <c r="Y286" s="317">
        <v>12484435.24</v>
      </c>
      <c r="Z286" s="317"/>
      <c r="AA286" s="317"/>
      <c r="AB286" s="317"/>
      <c r="AC286" s="317"/>
      <c r="AD286" s="317"/>
      <c r="AF286" s="310">
        <v>37446850.600000001</v>
      </c>
      <c r="AG286" s="310"/>
      <c r="AH286" s="310"/>
      <c r="AI286" s="310"/>
      <c r="AJ286" s="310"/>
      <c r="AK286" s="310"/>
      <c r="AL286" s="310"/>
      <c r="AN286" s="64">
        <f>AN287-AN288</f>
        <v>27626416.239999998</v>
      </c>
    </row>
    <row r="287" spans="1:42" ht="11.1" customHeight="1" x14ac:dyDescent="0.25">
      <c r="A287" s="316" t="s">
        <v>695</v>
      </c>
      <c r="B287" s="316"/>
      <c r="C287" s="316"/>
      <c r="M287" s="316" t="s">
        <v>169</v>
      </c>
      <c r="N287" s="316"/>
      <c r="O287" s="316"/>
      <c r="P287" s="316"/>
      <c r="Q287" s="310">
        <v>11627217.359999999</v>
      </c>
      <c r="R287" s="310"/>
      <c r="T287" s="317">
        <v>10035087.16</v>
      </c>
      <c r="U287" s="317"/>
      <c r="V287" s="317"/>
      <c r="Y287" s="317">
        <v>6874951.6200000001</v>
      </c>
      <c r="Z287" s="317"/>
      <c r="AA287" s="317"/>
      <c r="AB287" s="317"/>
      <c r="AC287" s="317"/>
      <c r="AD287" s="317"/>
      <c r="AF287" s="310">
        <v>14787352.9</v>
      </c>
      <c r="AG287" s="310"/>
      <c r="AH287" s="310"/>
      <c r="AI287" s="310"/>
      <c r="AJ287" s="310"/>
      <c r="AK287" s="310"/>
      <c r="AL287" s="310"/>
      <c r="AN287" s="67">
        <f>AF398</f>
        <v>10035087.16</v>
      </c>
    </row>
    <row r="288" spans="1:42" ht="11.1" customHeight="1" x14ac:dyDescent="0.25">
      <c r="A288" s="313" t="s">
        <v>696</v>
      </c>
      <c r="B288" s="313"/>
      <c r="C288" s="313"/>
      <c r="H288" s="313" t="s">
        <v>697</v>
      </c>
      <c r="I288" s="313"/>
      <c r="J288" s="313"/>
      <c r="K288" s="313"/>
      <c r="L288" s="313"/>
      <c r="M288" s="313"/>
      <c r="N288" s="313"/>
      <c r="O288" s="313"/>
      <c r="P288" s="313"/>
      <c r="Q288" s="314">
        <v>0</v>
      </c>
      <c r="R288" s="314"/>
      <c r="T288" s="315">
        <v>41867224.200000003</v>
      </c>
      <c r="U288" s="315"/>
      <c r="V288" s="315"/>
      <c r="Y288" s="315">
        <v>59458553.280000001</v>
      </c>
      <c r="Z288" s="315"/>
      <c r="AA288" s="315"/>
      <c r="AB288" s="315"/>
      <c r="AC288" s="315"/>
      <c r="AD288" s="315"/>
      <c r="AF288" s="314">
        <v>-17591329.079999998</v>
      </c>
      <c r="AG288" s="314"/>
      <c r="AH288" s="314"/>
      <c r="AI288" s="314"/>
      <c r="AJ288" s="314"/>
      <c r="AK288" s="314"/>
      <c r="AL288" s="314"/>
      <c r="AN288" s="67">
        <f>AF288</f>
        <v>-17591329.079999998</v>
      </c>
    </row>
    <row r="289" spans="1:40" ht="11.1" customHeight="1" x14ac:dyDescent="0.25">
      <c r="A289" s="313" t="s">
        <v>698</v>
      </c>
      <c r="B289" s="313"/>
      <c r="C289" s="313"/>
      <c r="H289" s="313" t="s">
        <v>699</v>
      </c>
      <c r="I289" s="313"/>
      <c r="J289" s="313"/>
      <c r="K289" s="313"/>
      <c r="L289" s="313"/>
      <c r="M289" s="313"/>
      <c r="N289" s="313"/>
      <c r="O289" s="313"/>
      <c r="P289" s="313"/>
      <c r="Q289" s="314">
        <v>0</v>
      </c>
      <c r="R289" s="314"/>
      <c r="T289" s="315">
        <v>4625033.37</v>
      </c>
      <c r="U289" s="315"/>
      <c r="V289" s="315"/>
      <c r="Y289" s="315">
        <v>18612.560000000001</v>
      </c>
      <c r="Z289" s="315"/>
      <c r="AA289" s="315"/>
      <c r="AB289" s="315"/>
      <c r="AC289" s="315"/>
      <c r="AD289" s="315"/>
      <c r="AF289" s="314">
        <v>4606420.8099999996</v>
      </c>
      <c r="AG289" s="314"/>
      <c r="AH289" s="314"/>
      <c r="AI289" s="314"/>
      <c r="AJ289" s="314"/>
      <c r="AK289" s="314"/>
      <c r="AL289" s="314"/>
    </row>
    <row r="290" spans="1:40" ht="11.1" customHeight="1" x14ac:dyDescent="0.25">
      <c r="A290" s="313" t="s">
        <v>700</v>
      </c>
      <c r="B290" s="313"/>
      <c r="C290" s="313"/>
      <c r="H290" s="313" t="s">
        <v>172</v>
      </c>
      <c r="I290" s="313"/>
      <c r="J290" s="313"/>
      <c r="K290" s="313"/>
      <c r="L290" s="313"/>
      <c r="M290" s="313"/>
      <c r="N290" s="313"/>
      <c r="O290" s="313"/>
      <c r="P290" s="313"/>
      <c r="Q290" s="314">
        <v>0</v>
      </c>
      <c r="R290" s="314"/>
      <c r="T290" s="315">
        <v>4625033.3600000003</v>
      </c>
      <c r="U290" s="315"/>
      <c r="V290" s="315"/>
      <c r="Y290" s="315">
        <v>226.68</v>
      </c>
      <c r="Z290" s="315"/>
      <c r="AA290" s="315"/>
      <c r="AB290" s="315"/>
      <c r="AC290" s="315"/>
      <c r="AD290" s="315"/>
      <c r="AF290" s="314">
        <v>4624806.68</v>
      </c>
      <c r="AG290" s="314"/>
      <c r="AH290" s="314"/>
      <c r="AI290" s="314"/>
      <c r="AJ290" s="314"/>
      <c r="AK290" s="314"/>
      <c r="AL290" s="314"/>
      <c r="AN290" s="63">
        <f>(AF290-AF342)/1000</f>
        <v>1855.9367399999996</v>
      </c>
    </row>
    <row r="291" spans="1:40" ht="11.1" customHeight="1" x14ac:dyDescent="0.25">
      <c r="A291" s="313" t="s">
        <v>701</v>
      </c>
      <c r="B291" s="313"/>
      <c r="C291" s="313"/>
      <c r="I291" s="313" t="s">
        <v>112</v>
      </c>
      <c r="J291" s="313"/>
      <c r="K291" s="313"/>
      <c r="L291" s="313"/>
      <c r="M291" s="313"/>
      <c r="N291" s="313"/>
      <c r="O291" s="313"/>
      <c r="P291" s="313"/>
      <c r="Q291" s="314">
        <v>0</v>
      </c>
      <c r="R291" s="314"/>
      <c r="T291" s="315">
        <v>4625033.3600000003</v>
      </c>
      <c r="U291" s="315"/>
      <c r="V291" s="315"/>
      <c r="Y291" s="315">
        <v>226.68</v>
      </c>
      <c r="Z291" s="315"/>
      <c r="AA291" s="315"/>
      <c r="AB291" s="315"/>
      <c r="AC291" s="315"/>
      <c r="AD291" s="315"/>
      <c r="AF291" s="314">
        <v>4624806.68</v>
      </c>
      <c r="AG291" s="314"/>
      <c r="AH291" s="314"/>
      <c r="AI291" s="314"/>
      <c r="AJ291" s="314"/>
      <c r="AK291" s="314"/>
      <c r="AL291" s="314"/>
      <c r="AN291" s="65">
        <f>(AF353+AF355+AF357+AF359+AF363)/1000</f>
        <v>239.22922999999994</v>
      </c>
    </row>
    <row r="292" spans="1:40" ht="11.1" customHeight="1" x14ac:dyDescent="0.25">
      <c r="A292" s="313" t="s">
        <v>702</v>
      </c>
      <c r="B292" s="313"/>
      <c r="C292" s="313"/>
      <c r="J292" s="313" t="s">
        <v>703</v>
      </c>
      <c r="K292" s="313"/>
      <c r="L292" s="313"/>
      <c r="M292" s="313"/>
      <c r="N292" s="313"/>
      <c r="O292" s="313"/>
      <c r="P292" s="313"/>
      <c r="Q292" s="314">
        <v>0</v>
      </c>
      <c r="R292" s="314"/>
      <c r="T292" s="315">
        <v>342</v>
      </c>
      <c r="U292" s="315"/>
      <c r="V292" s="315"/>
      <c r="Y292" s="315">
        <v>0</v>
      </c>
      <c r="Z292" s="315"/>
      <c r="AA292" s="315"/>
      <c r="AB292" s="315"/>
      <c r="AC292" s="315"/>
      <c r="AD292" s="315"/>
      <c r="AF292" s="314">
        <v>342</v>
      </c>
      <c r="AG292" s="314"/>
      <c r="AH292" s="314"/>
      <c r="AI292" s="314"/>
      <c r="AJ292" s="314"/>
      <c r="AK292" s="314"/>
      <c r="AL292" s="314"/>
      <c r="AN292" s="66">
        <f>AN290-AN291</f>
        <v>1616.7075099999997</v>
      </c>
    </row>
    <row r="293" spans="1:40" ht="11.1" customHeight="1" x14ac:dyDescent="0.25">
      <c r="A293" s="313" t="s">
        <v>704</v>
      </c>
      <c r="B293" s="313"/>
      <c r="C293" s="313"/>
      <c r="K293" s="313" t="s">
        <v>705</v>
      </c>
      <c r="L293" s="313"/>
      <c r="M293" s="313"/>
      <c r="N293" s="313"/>
      <c r="O293" s="313"/>
      <c r="P293" s="313"/>
      <c r="Q293" s="314">
        <v>0</v>
      </c>
      <c r="R293" s="314"/>
      <c r="T293" s="315">
        <v>342</v>
      </c>
      <c r="U293" s="315"/>
      <c r="V293" s="315"/>
      <c r="Y293" s="315">
        <v>0</v>
      </c>
      <c r="Z293" s="315"/>
      <c r="AA293" s="315"/>
      <c r="AB293" s="315"/>
      <c r="AC293" s="315"/>
      <c r="AD293" s="315"/>
      <c r="AF293" s="314">
        <v>342</v>
      </c>
      <c r="AG293" s="314"/>
      <c r="AH293" s="314"/>
      <c r="AI293" s="314"/>
      <c r="AJ293" s="314"/>
      <c r="AK293" s="314"/>
      <c r="AL293" s="314"/>
    </row>
    <row r="294" spans="1:40" ht="11.1" customHeight="1" x14ac:dyDescent="0.25">
      <c r="A294" s="313" t="s">
        <v>706</v>
      </c>
      <c r="B294" s="313"/>
      <c r="C294" s="313"/>
      <c r="L294" s="313" t="s">
        <v>707</v>
      </c>
      <c r="M294" s="313"/>
      <c r="N294" s="313"/>
      <c r="O294" s="313"/>
      <c r="P294" s="313"/>
      <c r="Q294" s="314">
        <v>0</v>
      </c>
      <c r="R294" s="314"/>
      <c r="T294" s="315">
        <v>342</v>
      </c>
      <c r="U294" s="315"/>
      <c r="V294" s="315"/>
      <c r="Y294" s="315">
        <v>0</v>
      </c>
      <c r="Z294" s="315"/>
      <c r="AA294" s="315"/>
      <c r="AB294" s="315"/>
      <c r="AC294" s="315"/>
      <c r="AD294" s="315"/>
      <c r="AF294" s="314">
        <v>342</v>
      </c>
      <c r="AG294" s="314"/>
      <c r="AH294" s="314"/>
      <c r="AI294" s="314"/>
      <c r="AJ294" s="314"/>
      <c r="AK294" s="314"/>
      <c r="AL294" s="314"/>
      <c r="AN294" s="65">
        <f>AN291</f>
        <v>239.22922999999994</v>
      </c>
    </row>
    <row r="295" spans="1:40" ht="11.1" customHeight="1" x14ac:dyDescent="0.25">
      <c r="A295" s="316" t="s">
        <v>708</v>
      </c>
      <c r="B295" s="316"/>
      <c r="C295" s="316"/>
      <c r="M295" s="316" t="s">
        <v>709</v>
      </c>
      <c r="N295" s="316"/>
      <c r="O295" s="316"/>
      <c r="P295" s="316"/>
      <c r="Q295" s="310">
        <v>0</v>
      </c>
      <c r="R295" s="310"/>
      <c r="T295" s="317">
        <v>342</v>
      </c>
      <c r="U295" s="317"/>
      <c r="V295" s="317"/>
      <c r="Y295" s="317">
        <v>0</v>
      </c>
      <c r="Z295" s="317"/>
      <c r="AA295" s="317"/>
      <c r="AB295" s="317"/>
      <c r="AC295" s="317"/>
      <c r="AD295" s="317"/>
      <c r="AF295" s="310">
        <v>342</v>
      </c>
      <c r="AG295" s="310"/>
      <c r="AH295" s="310"/>
      <c r="AI295" s="310"/>
      <c r="AJ295" s="310"/>
      <c r="AK295" s="310"/>
      <c r="AL295" s="310"/>
      <c r="AN295" s="65">
        <f>(AF345+AF368+AF369+AF370)/1000</f>
        <v>2750.48407</v>
      </c>
    </row>
    <row r="296" spans="1:40" ht="11.1" customHeight="1" x14ac:dyDescent="0.25">
      <c r="A296" s="313" t="s">
        <v>710</v>
      </c>
      <c r="B296" s="313"/>
      <c r="C296" s="313"/>
      <c r="J296" s="313" t="s">
        <v>173</v>
      </c>
      <c r="K296" s="313"/>
      <c r="L296" s="313"/>
      <c r="M296" s="313"/>
      <c r="N296" s="313"/>
      <c r="O296" s="313"/>
      <c r="P296" s="313"/>
      <c r="Q296" s="314">
        <v>0</v>
      </c>
      <c r="R296" s="314"/>
      <c r="T296" s="315">
        <v>809532.34</v>
      </c>
      <c r="U296" s="315"/>
      <c r="V296" s="315"/>
      <c r="Y296" s="315">
        <v>0</v>
      </c>
      <c r="Z296" s="315"/>
      <c r="AA296" s="315"/>
      <c r="AB296" s="315"/>
      <c r="AC296" s="315"/>
      <c r="AD296" s="315"/>
      <c r="AF296" s="314">
        <v>809532.34</v>
      </c>
      <c r="AG296" s="314"/>
      <c r="AH296" s="314"/>
      <c r="AI296" s="314"/>
      <c r="AJ296" s="314"/>
      <c r="AK296" s="314"/>
      <c r="AL296" s="314"/>
      <c r="AN296" s="65">
        <f>AN294+AN295</f>
        <v>2989.7132999999999</v>
      </c>
    </row>
    <row r="297" spans="1:40" ht="11.1" customHeight="1" x14ac:dyDescent="0.25">
      <c r="A297" s="313" t="s">
        <v>711</v>
      </c>
      <c r="B297" s="313"/>
      <c r="C297" s="313"/>
      <c r="K297" s="313" t="s">
        <v>712</v>
      </c>
      <c r="L297" s="313"/>
      <c r="M297" s="313"/>
      <c r="N297" s="313"/>
      <c r="O297" s="313"/>
      <c r="P297" s="313"/>
      <c r="Q297" s="314">
        <v>0</v>
      </c>
      <c r="R297" s="314"/>
      <c r="T297" s="315">
        <v>809532.34</v>
      </c>
      <c r="U297" s="315"/>
      <c r="V297" s="315"/>
      <c r="Y297" s="315">
        <v>0</v>
      </c>
      <c r="Z297" s="315"/>
      <c r="AA297" s="315"/>
      <c r="AB297" s="315"/>
      <c r="AC297" s="315"/>
      <c r="AD297" s="315"/>
      <c r="AF297" s="314">
        <v>809532.34</v>
      </c>
      <c r="AG297" s="314"/>
      <c r="AH297" s="314"/>
      <c r="AI297" s="314"/>
      <c r="AJ297" s="314"/>
      <c r="AK297" s="314"/>
      <c r="AL297" s="314"/>
    </row>
    <row r="298" spans="1:40" ht="11.1" customHeight="1" x14ac:dyDescent="0.25">
      <c r="A298" s="313" t="s">
        <v>713</v>
      </c>
      <c r="B298" s="313"/>
      <c r="C298" s="313"/>
      <c r="L298" s="313" t="s">
        <v>174</v>
      </c>
      <c r="M298" s="313"/>
      <c r="N298" s="313"/>
      <c r="O298" s="313"/>
      <c r="P298" s="313"/>
      <c r="Q298" s="314">
        <v>0</v>
      </c>
      <c r="R298" s="314"/>
      <c r="T298" s="315">
        <v>390598.21</v>
      </c>
      <c r="U298" s="315"/>
      <c r="V298" s="315"/>
      <c r="Y298" s="315">
        <v>0</v>
      </c>
      <c r="Z298" s="315"/>
      <c r="AA298" s="315"/>
      <c r="AB298" s="315"/>
      <c r="AC298" s="315"/>
      <c r="AD298" s="315"/>
      <c r="AF298" s="314">
        <v>390598.21</v>
      </c>
      <c r="AG298" s="314"/>
      <c r="AH298" s="314"/>
      <c r="AI298" s="314"/>
      <c r="AJ298" s="314"/>
      <c r="AK298" s="314"/>
      <c r="AL298" s="314"/>
    </row>
    <row r="299" spans="1:40" ht="11.1" customHeight="1" x14ac:dyDescent="0.25">
      <c r="A299" s="316" t="s">
        <v>714</v>
      </c>
      <c r="B299" s="316"/>
      <c r="C299" s="316"/>
      <c r="M299" s="316" t="s">
        <v>175</v>
      </c>
      <c r="N299" s="316"/>
      <c r="O299" s="316"/>
      <c r="P299" s="316"/>
      <c r="Q299" s="310">
        <v>0</v>
      </c>
      <c r="R299" s="310"/>
      <c r="T299" s="317">
        <v>286709.64</v>
      </c>
      <c r="U299" s="317"/>
      <c r="V299" s="317"/>
      <c r="Y299" s="317">
        <v>0</v>
      </c>
      <c r="Z299" s="317"/>
      <c r="AA299" s="317"/>
      <c r="AB299" s="317"/>
      <c r="AC299" s="317"/>
      <c r="AD299" s="317"/>
      <c r="AF299" s="310">
        <v>286709.64</v>
      </c>
      <c r="AG299" s="310"/>
      <c r="AH299" s="310"/>
      <c r="AI299" s="310"/>
      <c r="AJ299" s="310"/>
      <c r="AK299" s="310"/>
      <c r="AL299" s="310"/>
    </row>
    <row r="300" spans="1:40" ht="11.1" customHeight="1" x14ac:dyDescent="0.25">
      <c r="A300" s="316" t="s">
        <v>715</v>
      </c>
      <c r="B300" s="316"/>
      <c r="C300" s="316"/>
      <c r="M300" s="316" t="s">
        <v>176</v>
      </c>
      <c r="N300" s="316"/>
      <c r="O300" s="316"/>
      <c r="P300" s="316"/>
      <c r="Q300" s="310">
        <v>0</v>
      </c>
      <c r="R300" s="310"/>
      <c r="T300" s="317">
        <v>25870.66</v>
      </c>
      <c r="U300" s="317"/>
      <c r="V300" s="317"/>
      <c r="Y300" s="317">
        <v>0</v>
      </c>
      <c r="Z300" s="317"/>
      <c r="AA300" s="317"/>
      <c r="AB300" s="317"/>
      <c r="AC300" s="317"/>
      <c r="AD300" s="317"/>
      <c r="AF300" s="310">
        <v>25870.66</v>
      </c>
      <c r="AG300" s="310"/>
      <c r="AH300" s="310"/>
      <c r="AI300" s="310"/>
      <c r="AJ300" s="310"/>
      <c r="AK300" s="310"/>
      <c r="AL300" s="310"/>
    </row>
    <row r="301" spans="1:40" ht="11.1" customHeight="1" x14ac:dyDescent="0.25">
      <c r="A301" s="316" t="s">
        <v>716</v>
      </c>
      <c r="B301" s="316"/>
      <c r="C301" s="316"/>
      <c r="M301" s="316" t="s">
        <v>177</v>
      </c>
      <c r="N301" s="316"/>
      <c r="O301" s="316"/>
      <c r="P301" s="316"/>
      <c r="Q301" s="310">
        <v>0</v>
      </c>
      <c r="R301" s="310"/>
      <c r="T301" s="317">
        <v>6803.98</v>
      </c>
      <c r="U301" s="317"/>
      <c r="V301" s="317"/>
      <c r="Y301" s="317">
        <v>0</v>
      </c>
      <c r="Z301" s="317"/>
      <c r="AA301" s="317"/>
      <c r="AB301" s="317"/>
      <c r="AC301" s="317"/>
      <c r="AD301" s="317"/>
      <c r="AF301" s="310">
        <v>6803.98</v>
      </c>
      <c r="AG301" s="310"/>
      <c r="AH301" s="310"/>
      <c r="AI301" s="310"/>
      <c r="AJ301" s="310"/>
      <c r="AK301" s="310"/>
      <c r="AL301" s="310"/>
    </row>
    <row r="302" spans="1:40" ht="11.1" customHeight="1" x14ac:dyDescent="0.25">
      <c r="A302" s="316" t="s">
        <v>717</v>
      </c>
      <c r="B302" s="316"/>
      <c r="C302" s="316"/>
      <c r="M302" s="316" t="s">
        <v>178</v>
      </c>
      <c r="N302" s="316"/>
      <c r="O302" s="316"/>
      <c r="P302" s="316"/>
      <c r="Q302" s="310">
        <v>0</v>
      </c>
      <c r="R302" s="310"/>
      <c r="T302" s="317">
        <v>22242.53</v>
      </c>
      <c r="U302" s="317"/>
      <c r="V302" s="317"/>
      <c r="Y302" s="317">
        <v>0</v>
      </c>
      <c r="Z302" s="317"/>
      <c r="AA302" s="317"/>
      <c r="AB302" s="317"/>
      <c r="AC302" s="317"/>
      <c r="AD302" s="317"/>
      <c r="AF302" s="310">
        <v>22242.53</v>
      </c>
      <c r="AG302" s="310"/>
      <c r="AH302" s="310"/>
      <c r="AI302" s="310"/>
      <c r="AJ302" s="310"/>
      <c r="AK302" s="310"/>
      <c r="AL302" s="310"/>
    </row>
    <row r="303" spans="1:40" ht="11.1" customHeight="1" x14ac:dyDescent="0.25">
      <c r="A303" s="316" t="s">
        <v>718</v>
      </c>
      <c r="B303" s="316"/>
      <c r="C303" s="316"/>
      <c r="M303" s="316" t="s">
        <v>179</v>
      </c>
      <c r="N303" s="316"/>
      <c r="O303" s="316"/>
      <c r="P303" s="316"/>
      <c r="Q303" s="310">
        <v>0</v>
      </c>
      <c r="R303" s="310"/>
      <c r="T303" s="317">
        <v>26779.72</v>
      </c>
      <c r="U303" s="317"/>
      <c r="V303" s="317"/>
      <c r="Y303" s="317">
        <v>0</v>
      </c>
      <c r="Z303" s="317"/>
      <c r="AA303" s="317"/>
      <c r="AB303" s="317"/>
      <c r="AC303" s="317"/>
      <c r="AD303" s="317"/>
      <c r="AF303" s="310">
        <v>26779.72</v>
      </c>
      <c r="AG303" s="310"/>
      <c r="AH303" s="310"/>
      <c r="AI303" s="310"/>
      <c r="AJ303" s="310"/>
      <c r="AK303" s="310"/>
      <c r="AL303" s="310"/>
    </row>
    <row r="304" spans="1:40" ht="11.1" customHeight="1" x14ac:dyDescent="0.25">
      <c r="A304" s="316" t="s">
        <v>719</v>
      </c>
      <c r="B304" s="316"/>
      <c r="C304" s="316"/>
      <c r="M304" s="316" t="s">
        <v>180</v>
      </c>
      <c r="N304" s="316"/>
      <c r="O304" s="316"/>
      <c r="P304" s="316"/>
      <c r="Q304" s="310">
        <v>0</v>
      </c>
      <c r="R304" s="310"/>
      <c r="T304" s="317">
        <v>8926.58</v>
      </c>
      <c r="U304" s="317"/>
      <c r="V304" s="317"/>
      <c r="Y304" s="317">
        <v>0</v>
      </c>
      <c r="Z304" s="317"/>
      <c r="AA304" s="317"/>
      <c r="AB304" s="317"/>
      <c r="AC304" s="317"/>
      <c r="AD304" s="317"/>
      <c r="AF304" s="310">
        <v>8926.58</v>
      </c>
      <c r="AG304" s="310"/>
      <c r="AH304" s="310"/>
      <c r="AI304" s="310"/>
      <c r="AJ304" s="310"/>
      <c r="AK304" s="310"/>
      <c r="AL304" s="310"/>
    </row>
    <row r="305" spans="1:38" ht="11.1" customHeight="1" x14ac:dyDescent="0.25">
      <c r="A305" s="316" t="s">
        <v>720</v>
      </c>
      <c r="B305" s="316"/>
      <c r="C305" s="316"/>
      <c r="M305" s="316" t="s">
        <v>181</v>
      </c>
      <c r="N305" s="316"/>
      <c r="O305" s="316"/>
      <c r="P305" s="316"/>
      <c r="Q305" s="310">
        <v>0</v>
      </c>
      <c r="R305" s="310"/>
      <c r="T305" s="317">
        <v>8568.93</v>
      </c>
      <c r="U305" s="317"/>
      <c r="V305" s="317"/>
      <c r="Y305" s="317">
        <v>0</v>
      </c>
      <c r="Z305" s="317"/>
      <c r="AA305" s="317"/>
      <c r="AB305" s="317"/>
      <c r="AC305" s="317"/>
      <c r="AD305" s="317"/>
      <c r="AF305" s="310">
        <v>8568.93</v>
      </c>
      <c r="AG305" s="310"/>
      <c r="AH305" s="310"/>
      <c r="AI305" s="310"/>
      <c r="AJ305" s="310"/>
      <c r="AK305" s="310"/>
      <c r="AL305" s="310"/>
    </row>
    <row r="306" spans="1:38" ht="11.1" customHeight="1" x14ac:dyDescent="0.25">
      <c r="A306" s="316" t="s">
        <v>721</v>
      </c>
      <c r="B306" s="316"/>
      <c r="C306" s="316"/>
      <c r="M306" s="316" t="s">
        <v>182</v>
      </c>
      <c r="N306" s="316"/>
      <c r="O306" s="316"/>
      <c r="P306" s="316"/>
      <c r="Q306" s="310">
        <v>0</v>
      </c>
      <c r="R306" s="310"/>
      <c r="T306" s="317">
        <v>2626.53</v>
      </c>
      <c r="U306" s="317"/>
      <c r="V306" s="317"/>
      <c r="Y306" s="317">
        <v>0</v>
      </c>
      <c r="Z306" s="317"/>
      <c r="AA306" s="317"/>
      <c r="AB306" s="317"/>
      <c r="AC306" s="317"/>
      <c r="AD306" s="317"/>
      <c r="AF306" s="310">
        <v>2626.53</v>
      </c>
      <c r="AG306" s="310"/>
      <c r="AH306" s="310"/>
      <c r="AI306" s="310"/>
      <c r="AJ306" s="310"/>
      <c r="AK306" s="310"/>
      <c r="AL306" s="310"/>
    </row>
    <row r="307" spans="1:38" ht="11.1" customHeight="1" x14ac:dyDescent="0.25">
      <c r="A307" s="316" t="s">
        <v>722</v>
      </c>
      <c r="B307" s="316"/>
      <c r="C307" s="316"/>
      <c r="M307" s="316" t="s">
        <v>183</v>
      </c>
      <c r="N307" s="316"/>
      <c r="O307" s="316"/>
      <c r="P307" s="316"/>
      <c r="Q307" s="310">
        <v>0</v>
      </c>
      <c r="R307" s="310"/>
      <c r="T307" s="317">
        <v>2069.64</v>
      </c>
      <c r="U307" s="317"/>
      <c r="V307" s="317"/>
      <c r="Y307" s="317">
        <v>0</v>
      </c>
      <c r="Z307" s="317"/>
      <c r="AA307" s="317"/>
      <c r="AB307" s="317"/>
      <c r="AC307" s="317"/>
      <c r="AD307" s="317"/>
      <c r="AF307" s="310">
        <v>2069.64</v>
      </c>
      <c r="AG307" s="310"/>
      <c r="AH307" s="310"/>
      <c r="AI307" s="310"/>
      <c r="AJ307" s="310"/>
      <c r="AK307" s="310"/>
      <c r="AL307" s="310"/>
    </row>
    <row r="308" spans="1:38" ht="11.1" customHeight="1" x14ac:dyDescent="0.25">
      <c r="A308" s="313" t="s">
        <v>723</v>
      </c>
      <c r="B308" s="313"/>
      <c r="C308" s="313"/>
      <c r="L308" s="313" t="s">
        <v>724</v>
      </c>
      <c r="M308" s="313"/>
      <c r="N308" s="313"/>
      <c r="O308" s="313"/>
      <c r="P308" s="313"/>
      <c r="Q308" s="314">
        <v>0</v>
      </c>
      <c r="R308" s="314"/>
      <c r="T308" s="315">
        <v>418934.13</v>
      </c>
      <c r="U308" s="315"/>
      <c r="V308" s="315"/>
      <c r="Y308" s="315">
        <v>0</v>
      </c>
      <c r="Z308" s="315"/>
      <c r="AA308" s="315"/>
      <c r="AB308" s="315"/>
      <c r="AC308" s="315"/>
      <c r="AD308" s="315"/>
      <c r="AF308" s="314">
        <v>418934.13</v>
      </c>
      <c r="AG308" s="314"/>
      <c r="AH308" s="314"/>
      <c r="AI308" s="314"/>
      <c r="AJ308" s="314"/>
      <c r="AK308" s="314"/>
      <c r="AL308" s="314"/>
    </row>
    <row r="309" spans="1:38" ht="11.1" customHeight="1" x14ac:dyDescent="0.25">
      <c r="A309" s="316" t="s">
        <v>725</v>
      </c>
      <c r="B309" s="316"/>
      <c r="C309" s="316"/>
      <c r="M309" s="316" t="s">
        <v>184</v>
      </c>
      <c r="N309" s="316"/>
      <c r="O309" s="316"/>
      <c r="P309" s="316"/>
      <c r="Q309" s="310">
        <v>0</v>
      </c>
      <c r="R309" s="310"/>
      <c r="T309" s="317">
        <v>287981.53000000003</v>
      </c>
      <c r="U309" s="317"/>
      <c r="V309" s="317"/>
      <c r="Y309" s="317">
        <v>0</v>
      </c>
      <c r="Z309" s="317"/>
      <c r="AA309" s="317"/>
      <c r="AB309" s="317"/>
      <c r="AC309" s="317"/>
      <c r="AD309" s="317"/>
      <c r="AF309" s="310">
        <v>287981.53000000003</v>
      </c>
      <c r="AG309" s="310"/>
      <c r="AH309" s="310"/>
      <c r="AI309" s="310"/>
      <c r="AJ309" s="310"/>
      <c r="AK309" s="310"/>
      <c r="AL309" s="310"/>
    </row>
    <row r="310" spans="1:38" ht="11.1" customHeight="1" x14ac:dyDescent="0.25">
      <c r="A310" s="316" t="s">
        <v>726</v>
      </c>
      <c r="B310" s="316"/>
      <c r="C310" s="316"/>
      <c r="M310" s="316" t="s">
        <v>185</v>
      </c>
      <c r="N310" s="316"/>
      <c r="O310" s="316"/>
      <c r="P310" s="316"/>
      <c r="Q310" s="310">
        <v>0</v>
      </c>
      <c r="R310" s="310"/>
      <c r="T310" s="317">
        <v>130952.6</v>
      </c>
      <c r="U310" s="317"/>
      <c r="V310" s="317"/>
      <c r="Y310" s="317">
        <v>0</v>
      </c>
      <c r="Z310" s="317"/>
      <c r="AA310" s="317"/>
      <c r="AB310" s="317"/>
      <c r="AC310" s="317"/>
      <c r="AD310" s="317"/>
      <c r="AF310" s="310">
        <v>130952.6</v>
      </c>
      <c r="AG310" s="310"/>
      <c r="AH310" s="310"/>
      <c r="AI310" s="310"/>
      <c r="AJ310" s="310"/>
      <c r="AK310" s="310"/>
      <c r="AL310" s="310"/>
    </row>
    <row r="311" spans="1:38" ht="11.1" customHeight="1" x14ac:dyDescent="0.25">
      <c r="A311" s="313" t="s">
        <v>727</v>
      </c>
      <c r="B311" s="313"/>
      <c r="C311" s="313"/>
      <c r="J311" s="313" t="s">
        <v>728</v>
      </c>
      <c r="K311" s="313"/>
      <c r="L311" s="313"/>
      <c r="M311" s="313"/>
      <c r="N311" s="313"/>
      <c r="O311" s="313"/>
      <c r="P311" s="313"/>
      <c r="Q311" s="314">
        <v>0</v>
      </c>
      <c r="R311" s="314"/>
      <c r="T311" s="315">
        <v>5680.03</v>
      </c>
      <c r="U311" s="315"/>
      <c r="V311" s="315"/>
      <c r="Y311" s="315">
        <v>0</v>
      </c>
      <c r="Z311" s="315"/>
      <c r="AA311" s="315"/>
      <c r="AB311" s="315"/>
      <c r="AC311" s="315"/>
      <c r="AD311" s="315"/>
      <c r="AF311" s="314">
        <v>5680.03</v>
      </c>
      <c r="AG311" s="314"/>
      <c r="AH311" s="314"/>
      <c r="AI311" s="314"/>
      <c r="AJ311" s="314"/>
      <c r="AK311" s="314"/>
      <c r="AL311" s="314"/>
    </row>
    <row r="312" spans="1:38" ht="11.1" customHeight="1" x14ac:dyDescent="0.25">
      <c r="A312" s="313" t="s">
        <v>729</v>
      </c>
      <c r="B312" s="313"/>
      <c r="C312" s="313"/>
      <c r="K312" s="313" t="s">
        <v>728</v>
      </c>
      <c r="L312" s="313"/>
      <c r="M312" s="313"/>
      <c r="N312" s="313"/>
      <c r="O312" s="313"/>
      <c r="P312" s="313"/>
      <c r="Q312" s="314">
        <v>0</v>
      </c>
      <c r="R312" s="314"/>
      <c r="T312" s="315">
        <v>5680.03</v>
      </c>
      <c r="U312" s="315"/>
      <c r="V312" s="315"/>
      <c r="Y312" s="315">
        <v>0</v>
      </c>
      <c r="Z312" s="315"/>
      <c r="AA312" s="315"/>
      <c r="AB312" s="315"/>
      <c r="AC312" s="315"/>
      <c r="AD312" s="315"/>
      <c r="AF312" s="314">
        <v>5680.03</v>
      </c>
      <c r="AG312" s="314"/>
      <c r="AH312" s="314"/>
      <c r="AI312" s="314"/>
      <c r="AJ312" s="314"/>
      <c r="AK312" s="314"/>
      <c r="AL312" s="314"/>
    </row>
    <row r="313" spans="1:38" ht="11.1" customHeight="1" x14ac:dyDescent="0.25">
      <c r="A313" s="313" t="s">
        <v>730</v>
      </c>
      <c r="B313" s="313"/>
      <c r="C313" s="313"/>
      <c r="L313" s="313" t="s">
        <v>174</v>
      </c>
      <c r="M313" s="313"/>
      <c r="N313" s="313"/>
      <c r="O313" s="313"/>
      <c r="P313" s="313"/>
      <c r="Q313" s="314">
        <v>0</v>
      </c>
      <c r="R313" s="314"/>
      <c r="T313" s="315">
        <v>5680.03</v>
      </c>
      <c r="U313" s="315"/>
      <c r="V313" s="315"/>
      <c r="Y313" s="315">
        <v>0</v>
      </c>
      <c r="Z313" s="315"/>
      <c r="AA313" s="315"/>
      <c r="AB313" s="315"/>
      <c r="AC313" s="315"/>
      <c r="AD313" s="315"/>
      <c r="AF313" s="314">
        <v>5680.03</v>
      </c>
      <c r="AG313" s="314"/>
      <c r="AH313" s="314"/>
      <c r="AI313" s="314"/>
      <c r="AJ313" s="314"/>
      <c r="AK313" s="314"/>
      <c r="AL313" s="314"/>
    </row>
    <row r="314" spans="1:38" ht="11.1" customHeight="1" x14ac:dyDescent="0.25">
      <c r="A314" s="316" t="s">
        <v>731</v>
      </c>
      <c r="B314" s="316"/>
      <c r="C314" s="316"/>
      <c r="M314" s="316" t="s">
        <v>732</v>
      </c>
      <c r="N314" s="316"/>
      <c r="O314" s="316"/>
      <c r="P314" s="316"/>
      <c r="Q314" s="310">
        <v>0</v>
      </c>
      <c r="R314" s="310"/>
      <c r="T314" s="317">
        <v>108</v>
      </c>
      <c r="U314" s="317"/>
      <c r="V314" s="317"/>
      <c r="Y314" s="317">
        <v>0</v>
      </c>
      <c r="Z314" s="317"/>
      <c r="AA314" s="317"/>
      <c r="AB314" s="317"/>
      <c r="AC314" s="317"/>
      <c r="AD314" s="317"/>
      <c r="AF314" s="310">
        <v>108</v>
      </c>
      <c r="AG314" s="310"/>
      <c r="AH314" s="310"/>
      <c r="AI314" s="310"/>
      <c r="AJ314" s="310"/>
      <c r="AK314" s="310"/>
      <c r="AL314" s="310"/>
    </row>
    <row r="315" spans="1:38" ht="11.1" customHeight="1" x14ac:dyDescent="0.25">
      <c r="A315" s="316" t="s">
        <v>733</v>
      </c>
      <c r="B315" s="316"/>
      <c r="C315" s="316"/>
      <c r="M315" s="316" t="s">
        <v>270</v>
      </c>
      <c r="N315" s="316"/>
      <c r="O315" s="316"/>
      <c r="P315" s="316"/>
      <c r="Q315" s="310">
        <v>0</v>
      </c>
      <c r="R315" s="310"/>
      <c r="T315" s="317">
        <v>1889.7</v>
      </c>
      <c r="U315" s="317"/>
      <c r="V315" s="317"/>
      <c r="Y315" s="317">
        <v>0</v>
      </c>
      <c r="Z315" s="317"/>
      <c r="AA315" s="317"/>
      <c r="AB315" s="317"/>
      <c r="AC315" s="317"/>
      <c r="AD315" s="317"/>
      <c r="AF315" s="310">
        <v>1889.7</v>
      </c>
      <c r="AG315" s="310"/>
      <c r="AH315" s="310"/>
      <c r="AI315" s="310"/>
      <c r="AJ315" s="310"/>
      <c r="AK315" s="310"/>
      <c r="AL315" s="310"/>
    </row>
    <row r="316" spans="1:38" ht="11.1" customHeight="1" x14ac:dyDescent="0.25">
      <c r="A316" s="316" t="s">
        <v>734</v>
      </c>
      <c r="B316" s="316"/>
      <c r="C316" s="316"/>
      <c r="M316" s="316" t="s">
        <v>735</v>
      </c>
      <c r="N316" s="316"/>
      <c r="O316" s="316"/>
      <c r="P316" s="316"/>
      <c r="Q316" s="310">
        <v>0</v>
      </c>
      <c r="R316" s="310"/>
      <c r="T316" s="317">
        <v>1109.99</v>
      </c>
      <c r="U316" s="317"/>
      <c r="V316" s="317"/>
      <c r="Y316" s="317">
        <v>0</v>
      </c>
      <c r="Z316" s="317"/>
      <c r="AA316" s="317"/>
      <c r="AB316" s="317"/>
      <c r="AC316" s="317"/>
      <c r="AD316" s="317"/>
      <c r="AF316" s="310">
        <v>1109.99</v>
      </c>
      <c r="AG316" s="310"/>
      <c r="AH316" s="310"/>
      <c r="AI316" s="310"/>
      <c r="AJ316" s="310"/>
      <c r="AK316" s="310"/>
      <c r="AL316" s="310"/>
    </row>
    <row r="317" spans="1:38" ht="11.1" customHeight="1" x14ac:dyDescent="0.25">
      <c r="A317" s="316" t="s">
        <v>736</v>
      </c>
      <c r="B317" s="316"/>
      <c r="C317" s="316"/>
      <c r="M317" s="316" t="s">
        <v>271</v>
      </c>
      <c r="N317" s="316"/>
      <c r="O317" s="316"/>
      <c r="P317" s="316"/>
      <c r="Q317" s="310">
        <v>0</v>
      </c>
      <c r="R317" s="310"/>
      <c r="T317" s="317">
        <v>723.74</v>
      </c>
      <c r="U317" s="317"/>
      <c r="V317" s="317"/>
      <c r="Y317" s="317">
        <v>0</v>
      </c>
      <c r="Z317" s="317"/>
      <c r="AA317" s="317"/>
      <c r="AB317" s="317"/>
      <c r="AC317" s="317"/>
      <c r="AD317" s="317"/>
      <c r="AF317" s="310">
        <v>723.74</v>
      </c>
      <c r="AG317" s="310"/>
      <c r="AH317" s="310"/>
      <c r="AI317" s="310"/>
      <c r="AJ317" s="310"/>
      <c r="AK317" s="310"/>
      <c r="AL317" s="310"/>
    </row>
    <row r="318" spans="1:38" ht="11.1" customHeight="1" x14ac:dyDescent="0.25">
      <c r="A318" s="316" t="s">
        <v>737</v>
      </c>
      <c r="B318" s="316"/>
      <c r="C318" s="316"/>
      <c r="M318" s="316" t="s">
        <v>272</v>
      </c>
      <c r="N318" s="316"/>
      <c r="O318" s="316"/>
      <c r="P318" s="316"/>
      <c r="Q318" s="310">
        <v>0</v>
      </c>
      <c r="R318" s="310"/>
      <c r="T318" s="317">
        <v>374.45</v>
      </c>
      <c r="U318" s="317"/>
      <c r="V318" s="317"/>
      <c r="Y318" s="317">
        <v>0</v>
      </c>
      <c r="Z318" s="317"/>
      <c r="AA318" s="317"/>
      <c r="AB318" s="317"/>
      <c r="AC318" s="317"/>
      <c r="AD318" s="317"/>
      <c r="AF318" s="310">
        <v>374.45</v>
      </c>
      <c r="AG318" s="310"/>
      <c r="AH318" s="310"/>
      <c r="AI318" s="310"/>
      <c r="AJ318" s="310"/>
      <c r="AK318" s="310"/>
      <c r="AL318" s="310"/>
    </row>
    <row r="319" spans="1:38" ht="11.1" customHeight="1" x14ac:dyDescent="0.25">
      <c r="A319" s="316" t="s">
        <v>738</v>
      </c>
      <c r="B319" s="316"/>
      <c r="C319" s="316"/>
      <c r="M319" s="316" t="s">
        <v>186</v>
      </c>
      <c r="N319" s="316"/>
      <c r="O319" s="316"/>
      <c r="P319" s="316"/>
      <c r="Q319" s="310">
        <v>0</v>
      </c>
      <c r="R319" s="310"/>
      <c r="T319" s="317">
        <v>1474.15</v>
      </c>
      <c r="U319" s="317"/>
      <c r="V319" s="317"/>
      <c r="Y319" s="317">
        <v>0</v>
      </c>
      <c r="Z319" s="317"/>
      <c r="AA319" s="317"/>
      <c r="AB319" s="317"/>
      <c r="AC319" s="317"/>
      <c r="AD319" s="317"/>
      <c r="AF319" s="310">
        <v>1474.15</v>
      </c>
      <c r="AG319" s="310"/>
      <c r="AH319" s="310"/>
      <c r="AI319" s="310"/>
      <c r="AJ319" s="310"/>
      <c r="AK319" s="310"/>
      <c r="AL319" s="310"/>
    </row>
    <row r="320" spans="1:38" ht="11.1" customHeight="1" x14ac:dyDescent="0.25">
      <c r="A320" s="313" t="s">
        <v>739</v>
      </c>
      <c r="B320" s="313"/>
      <c r="C320" s="313"/>
      <c r="J320" s="313" t="s">
        <v>187</v>
      </c>
      <c r="K320" s="313"/>
      <c r="L320" s="313"/>
      <c r="M320" s="313"/>
      <c r="N320" s="313"/>
      <c r="O320" s="313"/>
      <c r="P320" s="313"/>
      <c r="Q320" s="314">
        <v>0</v>
      </c>
      <c r="R320" s="314"/>
      <c r="T320" s="315">
        <v>775204.17</v>
      </c>
      <c r="U320" s="315"/>
      <c r="V320" s="315"/>
      <c r="Y320" s="315">
        <v>0</v>
      </c>
      <c r="Z320" s="315"/>
      <c r="AA320" s="315"/>
      <c r="AB320" s="315"/>
      <c r="AC320" s="315"/>
      <c r="AD320" s="315"/>
      <c r="AF320" s="314">
        <v>775204.17</v>
      </c>
      <c r="AG320" s="314"/>
      <c r="AH320" s="314"/>
      <c r="AI320" s="314"/>
      <c r="AJ320" s="314"/>
      <c r="AK320" s="314"/>
      <c r="AL320" s="314"/>
    </row>
    <row r="321" spans="1:38" ht="11.1" customHeight="1" x14ac:dyDescent="0.25">
      <c r="A321" s="313" t="s">
        <v>740</v>
      </c>
      <c r="B321" s="313"/>
      <c r="C321" s="313"/>
      <c r="K321" s="313" t="s">
        <v>187</v>
      </c>
      <c r="L321" s="313"/>
      <c r="M321" s="313"/>
      <c r="N321" s="313"/>
      <c r="O321" s="313"/>
      <c r="P321" s="313"/>
      <c r="Q321" s="314">
        <v>0</v>
      </c>
      <c r="R321" s="314"/>
      <c r="T321" s="315">
        <v>775204.17</v>
      </c>
      <c r="U321" s="315"/>
      <c r="V321" s="315"/>
      <c r="Y321" s="315">
        <v>0</v>
      </c>
      <c r="Z321" s="315"/>
      <c r="AA321" s="315"/>
      <c r="AB321" s="315"/>
      <c r="AC321" s="315"/>
      <c r="AD321" s="315"/>
      <c r="AF321" s="314">
        <v>775204.17</v>
      </c>
      <c r="AG321" s="314"/>
      <c r="AH321" s="314"/>
      <c r="AI321" s="314"/>
      <c r="AJ321" s="314"/>
      <c r="AK321" s="314"/>
      <c r="AL321" s="314"/>
    </row>
    <row r="322" spans="1:38" ht="11.1" customHeight="1" x14ac:dyDescent="0.25">
      <c r="A322" s="313" t="s">
        <v>741</v>
      </c>
      <c r="B322" s="313"/>
      <c r="C322" s="313"/>
      <c r="L322" s="313" t="s">
        <v>174</v>
      </c>
      <c r="M322" s="313"/>
      <c r="N322" s="313"/>
      <c r="O322" s="313"/>
      <c r="P322" s="313"/>
      <c r="Q322" s="314">
        <v>0</v>
      </c>
      <c r="R322" s="314"/>
      <c r="T322" s="315">
        <v>775204.17</v>
      </c>
      <c r="U322" s="315"/>
      <c r="V322" s="315"/>
      <c r="Y322" s="315">
        <v>0</v>
      </c>
      <c r="Z322" s="315"/>
      <c r="AA322" s="315"/>
      <c r="AB322" s="315"/>
      <c r="AC322" s="315"/>
      <c r="AD322" s="315"/>
      <c r="AF322" s="314">
        <v>775204.17</v>
      </c>
      <c r="AG322" s="314"/>
      <c r="AH322" s="314"/>
      <c r="AI322" s="314"/>
      <c r="AJ322" s="314"/>
      <c r="AK322" s="314"/>
      <c r="AL322" s="314"/>
    </row>
    <row r="323" spans="1:38" ht="11.1" customHeight="1" x14ac:dyDescent="0.25">
      <c r="A323" s="316" t="s">
        <v>742</v>
      </c>
      <c r="B323" s="316"/>
      <c r="C323" s="316"/>
      <c r="M323" s="316" t="s">
        <v>188</v>
      </c>
      <c r="N323" s="316"/>
      <c r="O323" s="316"/>
      <c r="P323" s="316"/>
      <c r="Q323" s="310">
        <v>0</v>
      </c>
      <c r="R323" s="310"/>
      <c r="T323" s="317">
        <v>100.13</v>
      </c>
      <c r="U323" s="317"/>
      <c r="V323" s="317"/>
      <c r="Y323" s="317">
        <v>0</v>
      </c>
      <c r="Z323" s="317"/>
      <c r="AA323" s="317"/>
      <c r="AB323" s="317"/>
      <c r="AC323" s="317"/>
      <c r="AD323" s="317"/>
      <c r="AF323" s="310">
        <v>100.13</v>
      </c>
      <c r="AG323" s="310"/>
      <c r="AH323" s="310"/>
      <c r="AI323" s="310"/>
      <c r="AJ323" s="310"/>
      <c r="AK323" s="310"/>
      <c r="AL323" s="310"/>
    </row>
    <row r="324" spans="1:38" ht="11.1" customHeight="1" x14ac:dyDescent="0.25">
      <c r="A324" s="316" t="s">
        <v>743</v>
      </c>
      <c r="B324" s="316"/>
      <c r="C324" s="316"/>
      <c r="M324" s="316" t="s">
        <v>189</v>
      </c>
      <c r="N324" s="316"/>
      <c r="O324" s="316"/>
      <c r="P324" s="316"/>
      <c r="Q324" s="310">
        <v>0</v>
      </c>
      <c r="R324" s="310"/>
      <c r="T324" s="317">
        <v>530</v>
      </c>
      <c r="U324" s="317"/>
      <c r="V324" s="317"/>
      <c r="Y324" s="317">
        <v>0</v>
      </c>
      <c r="Z324" s="317"/>
      <c r="AA324" s="317"/>
      <c r="AB324" s="317"/>
      <c r="AC324" s="317"/>
      <c r="AD324" s="317"/>
      <c r="AF324" s="310">
        <v>530</v>
      </c>
      <c r="AG324" s="310"/>
      <c r="AH324" s="310"/>
      <c r="AI324" s="310"/>
      <c r="AJ324" s="310"/>
      <c r="AK324" s="310"/>
      <c r="AL324" s="310"/>
    </row>
    <row r="325" spans="1:38" ht="11.1" customHeight="1" x14ac:dyDescent="0.25">
      <c r="A325" s="316" t="s">
        <v>744</v>
      </c>
      <c r="B325" s="316"/>
      <c r="C325" s="316"/>
      <c r="M325" s="316" t="s">
        <v>190</v>
      </c>
      <c r="N325" s="316"/>
      <c r="O325" s="316"/>
      <c r="P325" s="316"/>
      <c r="Q325" s="310">
        <v>0</v>
      </c>
      <c r="R325" s="310"/>
      <c r="T325" s="317">
        <v>213.67</v>
      </c>
      <c r="U325" s="317"/>
      <c r="V325" s="317"/>
      <c r="Y325" s="317">
        <v>0</v>
      </c>
      <c r="Z325" s="317"/>
      <c r="AA325" s="317"/>
      <c r="AB325" s="317"/>
      <c r="AC325" s="317"/>
      <c r="AD325" s="317"/>
      <c r="AF325" s="310">
        <v>213.67</v>
      </c>
      <c r="AG325" s="310"/>
      <c r="AH325" s="310"/>
      <c r="AI325" s="310"/>
      <c r="AJ325" s="310"/>
      <c r="AK325" s="310"/>
      <c r="AL325" s="310"/>
    </row>
    <row r="326" spans="1:38" ht="11.1" customHeight="1" x14ac:dyDescent="0.25">
      <c r="A326" s="316" t="s">
        <v>745</v>
      </c>
      <c r="B326" s="316"/>
      <c r="C326" s="316"/>
      <c r="M326" s="316" t="s">
        <v>273</v>
      </c>
      <c r="N326" s="316"/>
      <c r="O326" s="316"/>
      <c r="P326" s="316"/>
      <c r="Q326" s="310">
        <v>0</v>
      </c>
      <c r="R326" s="310"/>
      <c r="T326" s="317">
        <v>12153.24</v>
      </c>
      <c r="U326" s="317"/>
      <c r="V326" s="317"/>
      <c r="Y326" s="317">
        <v>0</v>
      </c>
      <c r="Z326" s="317"/>
      <c r="AA326" s="317"/>
      <c r="AB326" s="317"/>
      <c r="AC326" s="317"/>
      <c r="AD326" s="317"/>
      <c r="AF326" s="310">
        <v>12153.24</v>
      </c>
      <c r="AG326" s="310"/>
      <c r="AH326" s="310"/>
      <c r="AI326" s="310"/>
      <c r="AJ326" s="310"/>
      <c r="AK326" s="310"/>
      <c r="AL326" s="310"/>
    </row>
    <row r="327" spans="1:38" ht="11.1" customHeight="1" x14ac:dyDescent="0.25">
      <c r="A327" s="316" t="s">
        <v>746</v>
      </c>
      <c r="B327" s="316"/>
      <c r="C327" s="316"/>
      <c r="M327" s="316" t="s">
        <v>191</v>
      </c>
      <c r="N327" s="316"/>
      <c r="O327" s="316"/>
      <c r="P327" s="316"/>
      <c r="Q327" s="310">
        <v>0</v>
      </c>
      <c r="R327" s="310"/>
      <c r="T327" s="317">
        <v>32075.360000000001</v>
      </c>
      <c r="U327" s="317"/>
      <c r="V327" s="317"/>
      <c r="Y327" s="317">
        <v>0</v>
      </c>
      <c r="Z327" s="317"/>
      <c r="AA327" s="317"/>
      <c r="AB327" s="317"/>
      <c r="AC327" s="317"/>
      <c r="AD327" s="317"/>
      <c r="AF327" s="310">
        <v>32075.360000000001</v>
      </c>
      <c r="AG327" s="310"/>
      <c r="AH327" s="310"/>
      <c r="AI327" s="310"/>
      <c r="AJ327" s="310"/>
      <c r="AK327" s="310"/>
      <c r="AL327" s="310"/>
    </row>
    <row r="328" spans="1:38" ht="11.1" customHeight="1" x14ac:dyDescent="0.25">
      <c r="A328" s="316" t="s">
        <v>747</v>
      </c>
      <c r="B328" s="316"/>
      <c r="C328" s="316"/>
      <c r="M328" s="316" t="s">
        <v>748</v>
      </c>
      <c r="N328" s="316"/>
      <c r="O328" s="316"/>
      <c r="P328" s="316"/>
      <c r="Q328" s="310">
        <v>0</v>
      </c>
      <c r="R328" s="310"/>
      <c r="T328" s="317">
        <v>787.19</v>
      </c>
      <c r="U328" s="317"/>
      <c r="V328" s="317"/>
      <c r="Y328" s="317">
        <v>0</v>
      </c>
      <c r="Z328" s="317"/>
      <c r="AA328" s="317"/>
      <c r="AB328" s="317"/>
      <c r="AC328" s="317"/>
      <c r="AD328" s="317"/>
      <c r="AF328" s="310">
        <v>787.19</v>
      </c>
      <c r="AG328" s="310"/>
      <c r="AH328" s="310"/>
      <c r="AI328" s="310"/>
      <c r="AJ328" s="310"/>
      <c r="AK328" s="310"/>
      <c r="AL328" s="310"/>
    </row>
    <row r="329" spans="1:38" ht="11.1" customHeight="1" x14ac:dyDescent="0.25">
      <c r="A329" s="316" t="s">
        <v>749</v>
      </c>
      <c r="B329" s="316"/>
      <c r="C329" s="316"/>
      <c r="M329" s="316" t="s">
        <v>192</v>
      </c>
      <c r="N329" s="316"/>
      <c r="O329" s="316"/>
      <c r="P329" s="316"/>
      <c r="Q329" s="310">
        <v>0</v>
      </c>
      <c r="R329" s="310"/>
      <c r="T329" s="317">
        <v>149966.32999999999</v>
      </c>
      <c r="U329" s="317"/>
      <c r="V329" s="317"/>
      <c r="Y329" s="317">
        <v>0</v>
      </c>
      <c r="Z329" s="317"/>
      <c r="AA329" s="317"/>
      <c r="AB329" s="317"/>
      <c r="AC329" s="317"/>
      <c r="AD329" s="317"/>
      <c r="AF329" s="310">
        <v>149966.32999999999</v>
      </c>
      <c r="AG329" s="310"/>
      <c r="AH329" s="310"/>
      <c r="AI329" s="310"/>
      <c r="AJ329" s="310"/>
      <c r="AK329" s="310"/>
      <c r="AL329" s="310"/>
    </row>
    <row r="330" spans="1:38" ht="11.1" customHeight="1" x14ac:dyDescent="0.25">
      <c r="A330" s="316" t="s">
        <v>750</v>
      </c>
      <c r="B330" s="316"/>
      <c r="C330" s="316"/>
      <c r="M330" s="316" t="s">
        <v>751</v>
      </c>
      <c r="N330" s="316"/>
      <c r="O330" s="316"/>
      <c r="P330" s="316"/>
      <c r="Q330" s="310">
        <v>0</v>
      </c>
      <c r="R330" s="310"/>
      <c r="T330" s="317">
        <v>320</v>
      </c>
      <c r="U330" s="317"/>
      <c r="V330" s="317"/>
      <c r="Y330" s="317">
        <v>0</v>
      </c>
      <c r="Z330" s="317"/>
      <c r="AA330" s="317"/>
      <c r="AB330" s="317"/>
      <c r="AC330" s="317"/>
      <c r="AD330" s="317"/>
      <c r="AF330" s="310">
        <v>320</v>
      </c>
      <c r="AG330" s="310"/>
      <c r="AH330" s="310"/>
      <c r="AI330" s="310"/>
      <c r="AJ330" s="310"/>
      <c r="AK330" s="310"/>
      <c r="AL330" s="310"/>
    </row>
    <row r="331" spans="1:38" ht="11.1" customHeight="1" x14ac:dyDescent="0.25">
      <c r="A331" s="316" t="s">
        <v>752</v>
      </c>
      <c r="B331" s="316"/>
      <c r="C331" s="316"/>
      <c r="M331" s="316" t="s">
        <v>193</v>
      </c>
      <c r="N331" s="316"/>
      <c r="O331" s="316"/>
      <c r="P331" s="316"/>
      <c r="Q331" s="310">
        <v>0</v>
      </c>
      <c r="R331" s="310"/>
      <c r="T331" s="317">
        <v>169828.32</v>
      </c>
      <c r="U331" s="317"/>
      <c r="V331" s="317"/>
      <c r="Y331" s="317">
        <v>0</v>
      </c>
      <c r="Z331" s="317"/>
      <c r="AA331" s="317"/>
      <c r="AB331" s="317"/>
      <c r="AC331" s="317"/>
      <c r="AD331" s="317"/>
      <c r="AF331" s="310">
        <v>169828.32</v>
      </c>
      <c r="AG331" s="310"/>
      <c r="AH331" s="310"/>
      <c r="AI331" s="310"/>
      <c r="AJ331" s="310"/>
      <c r="AK331" s="310"/>
      <c r="AL331" s="310"/>
    </row>
    <row r="332" spans="1:38" ht="11.1" customHeight="1" x14ac:dyDescent="0.25">
      <c r="A332" s="316" t="s">
        <v>753</v>
      </c>
      <c r="B332" s="316"/>
      <c r="C332" s="316"/>
      <c r="M332" s="316" t="s">
        <v>194</v>
      </c>
      <c r="N332" s="316"/>
      <c r="O332" s="316"/>
      <c r="P332" s="316"/>
      <c r="Q332" s="310">
        <v>0</v>
      </c>
      <c r="R332" s="310"/>
      <c r="T332" s="317">
        <v>145</v>
      </c>
      <c r="U332" s="317"/>
      <c r="V332" s="317"/>
      <c r="Y332" s="317">
        <v>0</v>
      </c>
      <c r="Z332" s="317"/>
      <c r="AA332" s="317"/>
      <c r="AB332" s="317"/>
      <c r="AC332" s="317"/>
      <c r="AD332" s="317"/>
      <c r="AF332" s="310">
        <v>145</v>
      </c>
      <c r="AG332" s="310"/>
      <c r="AH332" s="310"/>
      <c r="AI332" s="310"/>
      <c r="AJ332" s="310"/>
      <c r="AK332" s="310"/>
      <c r="AL332" s="310"/>
    </row>
    <row r="333" spans="1:38" ht="11.1" customHeight="1" x14ac:dyDescent="0.25">
      <c r="A333" s="316" t="s">
        <v>754</v>
      </c>
      <c r="B333" s="316"/>
      <c r="C333" s="316"/>
      <c r="M333" s="316" t="s">
        <v>274</v>
      </c>
      <c r="N333" s="316"/>
      <c r="O333" s="316"/>
      <c r="P333" s="316"/>
      <c r="Q333" s="310">
        <v>0</v>
      </c>
      <c r="R333" s="310"/>
      <c r="T333" s="317">
        <v>104361.60000000001</v>
      </c>
      <c r="U333" s="317"/>
      <c r="V333" s="317"/>
      <c r="Y333" s="317">
        <v>0</v>
      </c>
      <c r="Z333" s="317"/>
      <c r="AA333" s="317"/>
      <c r="AB333" s="317"/>
      <c r="AC333" s="317"/>
      <c r="AD333" s="317"/>
      <c r="AF333" s="310">
        <v>104361.60000000001</v>
      </c>
      <c r="AG333" s="310"/>
      <c r="AH333" s="310"/>
      <c r="AI333" s="310"/>
      <c r="AJ333" s="310"/>
      <c r="AK333" s="310"/>
      <c r="AL333" s="310"/>
    </row>
    <row r="334" spans="1:38" ht="11.1" customHeight="1" x14ac:dyDescent="0.25">
      <c r="A334" s="316" t="s">
        <v>755</v>
      </c>
      <c r="B334" s="316"/>
      <c r="C334" s="316"/>
      <c r="M334" s="316" t="s">
        <v>275</v>
      </c>
      <c r="N334" s="316"/>
      <c r="O334" s="316"/>
      <c r="P334" s="316"/>
      <c r="Q334" s="310">
        <v>0</v>
      </c>
      <c r="R334" s="310"/>
      <c r="T334" s="317">
        <v>160</v>
      </c>
      <c r="U334" s="317"/>
      <c r="V334" s="317"/>
      <c r="Y334" s="317">
        <v>0</v>
      </c>
      <c r="Z334" s="317"/>
      <c r="AA334" s="317"/>
      <c r="AB334" s="317"/>
      <c r="AC334" s="317"/>
      <c r="AD334" s="317"/>
      <c r="AF334" s="310">
        <v>160</v>
      </c>
      <c r="AG334" s="310"/>
      <c r="AH334" s="310"/>
      <c r="AI334" s="310"/>
      <c r="AJ334" s="310"/>
      <c r="AK334" s="310"/>
      <c r="AL334" s="310"/>
    </row>
    <row r="335" spans="1:38" ht="11.1" customHeight="1" x14ac:dyDescent="0.25">
      <c r="A335" s="316" t="s">
        <v>756</v>
      </c>
      <c r="B335" s="316"/>
      <c r="C335" s="316"/>
      <c r="M335" s="316" t="s">
        <v>195</v>
      </c>
      <c r="N335" s="316"/>
      <c r="O335" s="316"/>
      <c r="P335" s="316"/>
      <c r="Q335" s="310">
        <v>0</v>
      </c>
      <c r="R335" s="310"/>
      <c r="T335" s="317">
        <v>170.76</v>
      </c>
      <c r="U335" s="317"/>
      <c r="V335" s="317"/>
      <c r="Y335" s="317">
        <v>0</v>
      </c>
      <c r="Z335" s="317"/>
      <c r="AA335" s="317"/>
      <c r="AB335" s="317"/>
      <c r="AC335" s="317"/>
      <c r="AD335" s="317"/>
      <c r="AF335" s="310">
        <v>170.76</v>
      </c>
      <c r="AG335" s="310"/>
      <c r="AH335" s="310"/>
      <c r="AI335" s="310"/>
      <c r="AJ335" s="310"/>
      <c r="AK335" s="310"/>
      <c r="AL335" s="310"/>
    </row>
    <row r="336" spans="1:38" ht="11.1" customHeight="1" x14ac:dyDescent="0.25">
      <c r="A336" s="316" t="s">
        <v>757</v>
      </c>
      <c r="B336" s="316"/>
      <c r="C336" s="316"/>
      <c r="M336" s="316" t="s">
        <v>196</v>
      </c>
      <c r="N336" s="316"/>
      <c r="O336" s="316"/>
      <c r="P336" s="316"/>
      <c r="Q336" s="310">
        <v>0</v>
      </c>
      <c r="R336" s="310"/>
      <c r="T336" s="317">
        <v>1591.6</v>
      </c>
      <c r="U336" s="317"/>
      <c r="V336" s="317"/>
      <c r="Y336" s="317">
        <v>0</v>
      </c>
      <c r="Z336" s="317"/>
      <c r="AA336" s="317"/>
      <c r="AB336" s="317"/>
      <c r="AC336" s="317"/>
      <c r="AD336" s="317"/>
      <c r="AF336" s="310">
        <v>1591.6</v>
      </c>
      <c r="AG336" s="310"/>
      <c r="AH336" s="310"/>
      <c r="AI336" s="310"/>
      <c r="AJ336" s="310"/>
      <c r="AK336" s="310"/>
      <c r="AL336" s="310"/>
    </row>
    <row r="337" spans="1:38" ht="11.1" customHeight="1" x14ac:dyDescent="0.25">
      <c r="A337" s="316" t="s">
        <v>758</v>
      </c>
      <c r="B337" s="316"/>
      <c r="C337" s="316"/>
      <c r="M337" s="316" t="s">
        <v>197</v>
      </c>
      <c r="N337" s="316"/>
      <c r="O337" s="316"/>
      <c r="P337" s="316"/>
      <c r="Q337" s="310">
        <v>0</v>
      </c>
      <c r="R337" s="310"/>
      <c r="T337" s="317">
        <v>14236.55</v>
      </c>
      <c r="U337" s="317"/>
      <c r="V337" s="317"/>
      <c r="Y337" s="317">
        <v>0</v>
      </c>
      <c r="Z337" s="317"/>
      <c r="AA337" s="317"/>
      <c r="AB337" s="317"/>
      <c r="AC337" s="317"/>
      <c r="AD337" s="317"/>
      <c r="AF337" s="310">
        <v>14236.55</v>
      </c>
      <c r="AG337" s="310"/>
      <c r="AH337" s="310"/>
      <c r="AI337" s="310"/>
      <c r="AJ337" s="310"/>
      <c r="AK337" s="310"/>
      <c r="AL337" s="310"/>
    </row>
    <row r="338" spans="1:38" ht="11.1" customHeight="1" x14ac:dyDescent="0.25">
      <c r="A338" s="316" t="s">
        <v>759</v>
      </c>
      <c r="B338" s="316"/>
      <c r="C338" s="316"/>
      <c r="M338" s="316" t="s">
        <v>198</v>
      </c>
      <c r="N338" s="316"/>
      <c r="O338" s="316"/>
      <c r="P338" s="316"/>
      <c r="Q338" s="310">
        <v>0</v>
      </c>
      <c r="R338" s="310"/>
      <c r="T338" s="317">
        <v>80836.53</v>
      </c>
      <c r="U338" s="317"/>
      <c r="V338" s="317"/>
      <c r="Y338" s="317">
        <v>0</v>
      </c>
      <c r="Z338" s="317"/>
      <c r="AA338" s="317"/>
      <c r="AB338" s="317"/>
      <c r="AC338" s="317"/>
      <c r="AD338" s="317"/>
      <c r="AF338" s="310">
        <v>80836.53</v>
      </c>
      <c r="AG338" s="310"/>
      <c r="AH338" s="310"/>
      <c r="AI338" s="310"/>
      <c r="AJ338" s="310"/>
      <c r="AK338" s="310"/>
      <c r="AL338" s="310"/>
    </row>
    <row r="339" spans="1:38" ht="11.1" customHeight="1" x14ac:dyDescent="0.25">
      <c r="A339" s="316" t="s">
        <v>760</v>
      </c>
      <c r="B339" s="316"/>
      <c r="C339" s="316"/>
      <c r="M339" s="316" t="s">
        <v>199</v>
      </c>
      <c r="N339" s="316"/>
      <c r="O339" s="316"/>
      <c r="P339" s="316"/>
      <c r="Q339" s="310">
        <v>0</v>
      </c>
      <c r="R339" s="310"/>
      <c r="T339" s="317">
        <v>117495.54</v>
      </c>
      <c r="U339" s="317"/>
      <c r="V339" s="317"/>
      <c r="Y339" s="317">
        <v>0</v>
      </c>
      <c r="Z339" s="317"/>
      <c r="AA339" s="317"/>
      <c r="AB339" s="317"/>
      <c r="AC339" s="317"/>
      <c r="AD339" s="317"/>
      <c r="AF339" s="310">
        <v>117495.54</v>
      </c>
      <c r="AG339" s="310"/>
      <c r="AH339" s="310"/>
      <c r="AI339" s="310"/>
      <c r="AJ339" s="310"/>
      <c r="AK339" s="310"/>
      <c r="AL339" s="310"/>
    </row>
    <row r="340" spans="1:38" ht="11.1" customHeight="1" x14ac:dyDescent="0.25">
      <c r="A340" s="316" t="s">
        <v>761</v>
      </c>
      <c r="B340" s="316"/>
      <c r="C340" s="316"/>
      <c r="M340" s="316" t="s">
        <v>243</v>
      </c>
      <c r="N340" s="316"/>
      <c r="O340" s="316"/>
      <c r="P340" s="316"/>
      <c r="Q340" s="310">
        <v>0</v>
      </c>
      <c r="R340" s="310"/>
      <c r="T340" s="317">
        <v>51560.46</v>
      </c>
      <c r="U340" s="317"/>
      <c r="V340" s="317"/>
      <c r="Y340" s="317">
        <v>0</v>
      </c>
      <c r="Z340" s="317"/>
      <c r="AA340" s="317"/>
      <c r="AB340" s="317"/>
      <c r="AC340" s="317"/>
      <c r="AD340" s="317"/>
      <c r="AF340" s="310">
        <v>51560.46</v>
      </c>
      <c r="AG340" s="310"/>
      <c r="AH340" s="310"/>
      <c r="AI340" s="310"/>
      <c r="AJ340" s="310"/>
      <c r="AK340" s="310"/>
      <c r="AL340" s="310"/>
    </row>
    <row r="341" spans="1:38" ht="11.1" customHeight="1" x14ac:dyDescent="0.25">
      <c r="A341" s="316" t="s">
        <v>762</v>
      </c>
      <c r="B341" s="316"/>
      <c r="C341" s="316"/>
      <c r="M341" s="316" t="s">
        <v>276</v>
      </c>
      <c r="N341" s="316"/>
      <c r="O341" s="316"/>
      <c r="P341" s="316"/>
      <c r="Q341" s="310">
        <v>0</v>
      </c>
      <c r="R341" s="310"/>
      <c r="T341" s="317">
        <v>38671.89</v>
      </c>
      <c r="U341" s="317"/>
      <c r="V341" s="317"/>
      <c r="Y341" s="317">
        <v>0</v>
      </c>
      <c r="Z341" s="317"/>
      <c r="AA341" s="317"/>
      <c r="AB341" s="317"/>
      <c r="AC341" s="317"/>
      <c r="AD341" s="317"/>
      <c r="AF341" s="310">
        <v>38671.89</v>
      </c>
      <c r="AG341" s="310"/>
      <c r="AH341" s="310"/>
      <c r="AI341" s="310"/>
      <c r="AJ341" s="310"/>
      <c r="AK341" s="310"/>
      <c r="AL341" s="310"/>
    </row>
    <row r="342" spans="1:38" ht="11.1" customHeight="1" x14ac:dyDescent="0.25">
      <c r="A342" s="313" t="s">
        <v>763</v>
      </c>
      <c r="B342" s="313"/>
      <c r="C342" s="313"/>
      <c r="J342" s="313" t="s">
        <v>764</v>
      </c>
      <c r="K342" s="313"/>
      <c r="L342" s="313"/>
      <c r="M342" s="313"/>
      <c r="N342" s="313"/>
      <c r="O342" s="313"/>
      <c r="P342" s="313"/>
      <c r="Q342" s="314">
        <v>0</v>
      </c>
      <c r="R342" s="314"/>
      <c r="T342" s="315">
        <v>2768869.94</v>
      </c>
      <c r="U342" s="315"/>
      <c r="V342" s="315"/>
      <c r="Y342" s="315">
        <v>0</v>
      </c>
      <c r="Z342" s="315"/>
      <c r="AA342" s="315"/>
      <c r="AB342" s="315"/>
      <c r="AC342" s="315"/>
      <c r="AD342" s="315"/>
      <c r="AF342" s="314">
        <v>2768869.94</v>
      </c>
      <c r="AG342" s="314"/>
      <c r="AH342" s="314"/>
      <c r="AI342" s="314"/>
      <c r="AJ342" s="314"/>
      <c r="AK342" s="314"/>
      <c r="AL342" s="314"/>
    </row>
    <row r="343" spans="1:38" ht="11.1" customHeight="1" x14ac:dyDescent="0.25">
      <c r="A343" s="313" t="s">
        <v>765</v>
      </c>
      <c r="B343" s="313"/>
      <c r="C343" s="313"/>
      <c r="K343" s="313" t="s">
        <v>764</v>
      </c>
      <c r="L343" s="313"/>
      <c r="M343" s="313"/>
      <c r="N343" s="313"/>
      <c r="O343" s="313"/>
      <c r="P343" s="313"/>
      <c r="Q343" s="314">
        <v>0</v>
      </c>
      <c r="R343" s="314"/>
      <c r="T343" s="315">
        <v>2768869.94</v>
      </c>
      <c r="U343" s="315"/>
      <c r="V343" s="315"/>
      <c r="Y343" s="315">
        <v>0</v>
      </c>
      <c r="Z343" s="315"/>
      <c r="AA343" s="315"/>
      <c r="AB343" s="315"/>
      <c r="AC343" s="315"/>
      <c r="AD343" s="315"/>
      <c r="AF343" s="314">
        <v>2768869.94</v>
      </c>
      <c r="AG343" s="314"/>
      <c r="AH343" s="314"/>
      <c r="AI343" s="314"/>
      <c r="AJ343" s="314"/>
      <c r="AK343" s="314"/>
      <c r="AL343" s="314"/>
    </row>
    <row r="344" spans="1:38" ht="11.1" customHeight="1" x14ac:dyDescent="0.25">
      <c r="A344" s="313" t="s">
        <v>766</v>
      </c>
      <c r="B344" s="313"/>
      <c r="C344" s="313"/>
      <c r="L344" s="313" t="s">
        <v>174</v>
      </c>
      <c r="M344" s="313"/>
      <c r="N344" s="313"/>
      <c r="O344" s="313"/>
      <c r="P344" s="313"/>
      <c r="Q344" s="314">
        <v>0</v>
      </c>
      <c r="R344" s="314"/>
      <c r="T344" s="315">
        <v>2768869.94</v>
      </c>
      <c r="U344" s="315"/>
      <c r="V344" s="315"/>
      <c r="Y344" s="315">
        <v>0</v>
      </c>
      <c r="Z344" s="315"/>
      <c r="AA344" s="315"/>
      <c r="AB344" s="315"/>
      <c r="AC344" s="315"/>
      <c r="AD344" s="315"/>
      <c r="AF344" s="314">
        <v>2768869.94</v>
      </c>
      <c r="AG344" s="314"/>
      <c r="AH344" s="314"/>
      <c r="AI344" s="314"/>
      <c r="AJ344" s="314"/>
      <c r="AK344" s="314"/>
      <c r="AL344" s="314"/>
    </row>
    <row r="345" spans="1:38" ht="11.1" customHeight="1" x14ac:dyDescent="0.25">
      <c r="A345" s="316" t="s">
        <v>767</v>
      </c>
      <c r="B345" s="316"/>
      <c r="C345" s="316"/>
      <c r="M345" s="316" t="s">
        <v>219</v>
      </c>
      <c r="N345" s="316"/>
      <c r="O345" s="316"/>
      <c r="P345" s="316"/>
      <c r="Q345" s="310">
        <v>0</v>
      </c>
      <c r="R345" s="310"/>
      <c r="T345" s="317">
        <v>2768869.94</v>
      </c>
      <c r="U345" s="317"/>
      <c r="V345" s="317"/>
      <c r="Y345" s="317">
        <v>0</v>
      </c>
      <c r="Z345" s="317"/>
      <c r="AA345" s="317"/>
      <c r="AB345" s="317"/>
      <c r="AC345" s="317"/>
      <c r="AD345" s="317"/>
      <c r="AF345" s="310">
        <v>2768869.94</v>
      </c>
      <c r="AG345" s="310"/>
      <c r="AH345" s="310"/>
      <c r="AI345" s="310"/>
      <c r="AJ345" s="310"/>
      <c r="AK345" s="310"/>
      <c r="AL345" s="310"/>
    </row>
    <row r="346" spans="1:38" ht="11.1" customHeight="1" x14ac:dyDescent="0.25">
      <c r="A346" s="313" t="s">
        <v>768</v>
      </c>
      <c r="B346" s="313"/>
      <c r="C346" s="313"/>
      <c r="J346" s="313" t="s">
        <v>205</v>
      </c>
      <c r="K346" s="313"/>
      <c r="L346" s="313"/>
      <c r="M346" s="313"/>
      <c r="N346" s="313"/>
      <c r="O346" s="313"/>
      <c r="P346" s="313"/>
      <c r="Q346" s="314">
        <v>0</v>
      </c>
      <c r="R346" s="314"/>
      <c r="T346" s="315">
        <v>25948.98</v>
      </c>
      <c r="U346" s="315"/>
      <c r="V346" s="315"/>
      <c r="Y346" s="315">
        <v>0.01</v>
      </c>
      <c r="Z346" s="315"/>
      <c r="AA346" s="315"/>
      <c r="AB346" s="315"/>
      <c r="AC346" s="315"/>
      <c r="AD346" s="315"/>
      <c r="AF346" s="314">
        <v>25948.97</v>
      </c>
      <c r="AG346" s="314"/>
      <c r="AH346" s="314"/>
      <c r="AI346" s="314"/>
      <c r="AJ346" s="314"/>
      <c r="AK346" s="314"/>
      <c r="AL346" s="314"/>
    </row>
    <row r="347" spans="1:38" ht="11.1" customHeight="1" x14ac:dyDescent="0.25">
      <c r="A347" s="313" t="s">
        <v>769</v>
      </c>
      <c r="B347" s="313"/>
      <c r="C347" s="313"/>
      <c r="K347" s="313" t="s">
        <v>205</v>
      </c>
      <c r="L347" s="313"/>
      <c r="M347" s="313"/>
      <c r="N347" s="313"/>
      <c r="O347" s="313"/>
      <c r="P347" s="313"/>
      <c r="Q347" s="314">
        <v>0</v>
      </c>
      <c r="R347" s="314"/>
      <c r="T347" s="315">
        <v>25948.98</v>
      </c>
      <c r="U347" s="315"/>
      <c r="V347" s="315"/>
      <c r="Y347" s="315">
        <v>0.01</v>
      </c>
      <c r="Z347" s="315"/>
      <c r="AA347" s="315"/>
      <c r="AB347" s="315"/>
      <c r="AC347" s="315"/>
      <c r="AD347" s="315"/>
      <c r="AF347" s="314">
        <v>25948.97</v>
      </c>
      <c r="AG347" s="314"/>
      <c r="AH347" s="314"/>
      <c r="AI347" s="314"/>
      <c r="AJ347" s="314"/>
      <c r="AK347" s="314"/>
      <c r="AL347" s="314"/>
    </row>
    <row r="348" spans="1:38" ht="11.1" customHeight="1" x14ac:dyDescent="0.25">
      <c r="A348" s="313" t="s">
        <v>770</v>
      </c>
      <c r="B348" s="313"/>
      <c r="C348" s="313"/>
      <c r="L348" s="313" t="s">
        <v>174</v>
      </c>
      <c r="M348" s="313"/>
      <c r="N348" s="313"/>
      <c r="O348" s="313"/>
      <c r="P348" s="313"/>
      <c r="Q348" s="314">
        <v>0</v>
      </c>
      <c r="R348" s="314"/>
      <c r="T348" s="315">
        <v>25948.98</v>
      </c>
      <c r="U348" s="315"/>
      <c r="V348" s="315"/>
      <c r="Y348" s="315">
        <v>0.01</v>
      </c>
      <c r="Z348" s="315"/>
      <c r="AA348" s="315"/>
      <c r="AB348" s="315"/>
      <c r="AC348" s="315"/>
      <c r="AD348" s="315"/>
      <c r="AF348" s="314">
        <v>25948.97</v>
      </c>
      <c r="AG348" s="314"/>
      <c r="AH348" s="314"/>
      <c r="AI348" s="314"/>
      <c r="AJ348" s="314"/>
      <c r="AK348" s="314"/>
      <c r="AL348" s="314"/>
    </row>
    <row r="349" spans="1:38" ht="11.1" customHeight="1" x14ac:dyDescent="0.25">
      <c r="A349" s="316" t="s">
        <v>771</v>
      </c>
      <c r="B349" s="316"/>
      <c r="C349" s="316"/>
      <c r="M349" s="316" t="s">
        <v>206</v>
      </c>
      <c r="N349" s="316"/>
      <c r="O349" s="316"/>
      <c r="P349" s="316"/>
      <c r="Q349" s="310">
        <v>0</v>
      </c>
      <c r="R349" s="310"/>
      <c r="T349" s="317">
        <v>25948.98</v>
      </c>
      <c r="U349" s="317"/>
      <c r="V349" s="317"/>
      <c r="Y349" s="317">
        <v>0.01</v>
      </c>
      <c r="Z349" s="317"/>
      <c r="AA349" s="317"/>
      <c r="AB349" s="317"/>
      <c r="AC349" s="317"/>
      <c r="AD349" s="317"/>
      <c r="AF349" s="310">
        <v>25948.97</v>
      </c>
      <c r="AG349" s="310"/>
      <c r="AH349" s="310"/>
      <c r="AI349" s="310"/>
      <c r="AJ349" s="310"/>
      <c r="AK349" s="310"/>
      <c r="AL349" s="310"/>
    </row>
    <row r="350" spans="1:38" ht="11.1" customHeight="1" x14ac:dyDescent="0.25">
      <c r="A350" s="313" t="s">
        <v>772</v>
      </c>
      <c r="B350" s="313"/>
      <c r="C350" s="313"/>
      <c r="J350" s="313" t="s">
        <v>200</v>
      </c>
      <c r="K350" s="313"/>
      <c r="L350" s="313"/>
      <c r="M350" s="313"/>
      <c r="N350" s="313"/>
      <c r="O350" s="313"/>
      <c r="P350" s="313"/>
      <c r="Q350" s="314">
        <v>0</v>
      </c>
      <c r="R350" s="314"/>
      <c r="T350" s="315">
        <v>238126.37</v>
      </c>
      <c r="U350" s="315"/>
      <c r="V350" s="315"/>
      <c r="Y350" s="315">
        <v>0</v>
      </c>
      <c r="Z350" s="315"/>
      <c r="AA350" s="315"/>
      <c r="AB350" s="315"/>
      <c r="AC350" s="315"/>
      <c r="AD350" s="315"/>
      <c r="AF350" s="314">
        <v>238126.37</v>
      </c>
      <c r="AG350" s="314"/>
      <c r="AH350" s="314"/>
      <c r="AI350" s="314"/>
      <c r="AJ350" s="314"/>
      <c r="AK350" s="314"/>
      <c r="AL350" s="314"/>
    </row>
    <row r="351" spans="1:38" ht="11.1" customHeight="1" x14ac:dyDescent="0.25">
      <c r="A351" s="313" t="s">
        <v>773</v>
      </c>
      <c r="B351" s="313"/>
      <c r="C351" s="313"/>
      <c r="K351" s="313" t="s">
        <v>200</v>
      </c>
      <c r="L351" s="313"/>
      <c r="M351" s="313"/>
      <c r="N351" s="313"/>
      <c r="O351" s="313"/>
      <c r="P351" s="313"/>
      <c r="Q351" s="314">
        <v>0</v>
      </c>
      <c r="R351" s="314"/>
      <c r="T351" s="315">
        <v>238126.37</v>
      </c>
      <c r="U351" s="315"/>
      <c r="V351" s="315"/>
      <c r="Y351" s="315">
        <v>0</v>
      </c>
      <c r="Z351" s="315"/>
      <c r="AA351" s="315"/>
      <c r="AB351" s="315"/>
      <c r="AC351" s="315"/>
      <c r="AD351" s="315"/>
      <c r="AF351" s="314">
        <v>238126.37</v>
      </c>
      <c r="AG351" s="314"/>
      <c r="AH351" s="314"/>
      <c r="AI351" s="314"/>
      <c r="AJ351" s="314"/>
      <c r="AK351" s="314"/>
      <c r="AL351" s="314"/>
    </row>
    <row r="352" spans="1:38" ht="11.1" customHeight="1" x14ac:dyDescent="0.25">
      <c r="A352" s="313" t="s">
        <v>774</v>
      </c>
      <c r="B352" s="313"/>
      <c r="C352" s="313"/>
      <c r="L352" s="313" t="s">
        <v>775</v>
      </c>
      <c r="M352" s="313"/>
      <c r="N352" s="313"/>
      <c r="O352" s="313"/>
      <c r="P352" s="313"/>
      <c r="Q352" s="314">
        <v>0</v>
      </c>
      <c r="R352" s="314"/>
      <c r="T352" s="315">
        <v>22222.21</v>
      </c>
      <c r="U352" s="315"/>
      <c r="V352" s="315"/>
      <c r="Y352" s="315">
        <v>0</v>
      </c>
      <c r="Z352" s="315"/>
      <c r="AA352" s="315"/>
      <c r="AB352" s="315"/>
      <c r="AC352" s="315"/>
      <c r="AD352" s="315"/>
      <c r="AF352" s="314">
        <v>22222.21</v>
      </c>
      <c r="AG352" s="314"/>
      <c r="AH352" s="314"/>
      <c r="AI352" s="314"/>
      <c r="AJ352" s="314"/>
      <c r="AK352" s="314"/>
      <c r="AL352" s="314"/>
    </row>
    <row r="353" spans="1:38" ht="11.1" customHeight="1" x14ac:dyDescent="0.25">
      <c r="A353" s="316" t="s">
        <v>776</v>
      </c>
      <c r="B353" s="316"/>
      <c r="C353" s="316"/>
      <c r="M353" s="316" t="s">
        <v>201</v>
      </c>
      <c r="N353" s="316"/>
      <c r="O353" s="316"/>
      <c r="P353" s="316"/>
      <c r="Q353" s="310">
        <v>0</v>
      </c>
      <c r="R353" s="310"/>
      <c r="T353" s="317">
        <v>22222.21</v>
      </c>
      <c r="U353" s="317"/>
      <c r="V353" s="317"/>
      <c r="Y353" s="317">
        <v>0</v>
      </c>
      <c r="Z353" s="317"/>
      <c r="AA353" s="317"/>
      <c r="AB353" s="317"/>
      <c r="AC353" s="317"/>
      <c r="AD353" s="317"/>
      <c r="AF353" s="310">
        <v>22222.21</v>
      </c>
      <c r="AG353" s="310"/>
      <c r="AH353" s="310"/>
      <c r="AI353" s="310"/>
      <c r="AJ353" s="310"/>
      <c r="AK353" s="310"/>
      <c r="AL353" s="310"/>
    </row>
    <row r="354" spans="1:38" ht="11.1" customHeight="1" x14ac:dyDescent="0.25">
      <c r="A354" s="313" t="s">
        <v>777</v>
      </c>
      <c r="B354" s="313"/>
      <c r="C354" s="313"/>
      <c r="L354" s="313" t="s">
        <v>109</v>
      </c>
      <c r="M354" s="313"/>
      <c r="N354" s="313"/>
      <c r="O354" s="313"/>
      <c r="P354" s="313"/>
      <c r="Q354" s="314">
        <v>0</v>
      </c>
      <c r="R354" s="314"/>
      <c r="T354" s="315">
        <v>212728.3</v>
      </c>
      <c r="U354" s="315"/>
      <c r="V354" s="315"/>
      <c r="Y354" s="315">
        <v>0</v>
      </c>
      <c r="Z354" s="315"/>
      <c r="AA354" s="315"/>
      <c r="AB354" s="315"/>
      <c r="AC354" s="315"/>
      <c r="AD354" s="315"/>
      <c r="AF354" s="314">
        <v>212728.3</v>
      </c>
      <c r="AG354" s="314"/>
      <c r="AH354" s="314"/>
      <c r="AI354" s="314"/>
      <c r="AJ354" s="314"/>
      <c r="AK354" s="314"/>
      <c r="AL354" s="314"/>
    </row>
    <row r="355" spans="1:38" ht="11.1" customHeight="1" x14ac:dyDescent="0.25">
      <c r="A355" s="316" t="s">
        <v>778</v>
      </c>
      <c r="B355" s="316"/>
      <c r="C355" s="316"/>
      <c r="M355" s="316" t="s">
        <v>202</v>
      </c>
      <c r="N355" s="316"/>
      <c r="O355" s="316"/>
      <c r="P355" s="316"/>
      <c r="Q355" s="310">
        <v>0</v>
      </c>
      <c r="R355" s="310"/>
      <c r="T355" s="317">
        <v>212728.3</v>
      </c>
      <c r="U355" s="317"/>
      <c r="V355" s="317"/>
      <c r="Y355" s="317">
        <v>0</v>
      </c>
      <c r="Z355" s="317"/>
      <c r="AA355" s="317"/>
      <c r="AB355" s="317"/>
      <c r="AC355" s="317"/>
      <c r="AD355" s="317"/>
      <c r="AF355" s="310">
        <v>212728.3</v>
      </c>
      <c r="AG355" s="310"/>
      <c r="AH355" s="310"/>
      <c r="AI355" s="310"/>
      <c r="AJ355" s="310"/>
      <c r="AK355" s="310"/>
      <c r="AL355" s="310"/>
    </row>
    <row r="356" spans="1:38" ht="11.1" customHeight="1" x14ac:dyDescent="0.25">
      <c r="A356" s="313" t="s">
        <v>779</v>
      </c>
      <c r="B356" s="313"/>
      <c r="C356" s="313"/>
      <c r="L356" s="313" t="s">
        <v>780</v>
      </c>
      <c r="M356" s="313"/>
      <c r="N356" s="313"/>
      <c r="O356" s="313"/>
      <c r="P356" s="313"/>
      <c r="Q356" s="314">
        <v>0</v>
      </c>
      <c r="R356" s="314"/>
      <c r="T356" s="315">
        <v>1917.05</v>
      </c>
      <c r="U356" s="315"/>
      <c r="V356" s="315"/>
      <c r="Y356" s="315">
        <v>0</v>
      </c>
      <c r="Z356" s="315"/>
      <c r="AA356" s="315"/>
      <c r="AB356" s="315"/>
      <c r="AC356" s="315"/>
      <c r="AD356" s="315"/>
      <c r="AF356" s="314">
        <v>1917.05</v>
      </c>
      <c r="AG356" s="314"/>
      <c r="AH356" s="314"/>
      <c r="AI356" s="314"/>
      <c r="AJ356" s="314"/>
      <c r="AK356" s="314"/>
      <c r="AL356" s="314"/>
    </row>
    <row r="357" spans="1:38" ht="11.1" customHeight="1" x14ac:dyDescent="0.25">
      <c r="A357" s="316" t="s">
        <v>781</v>
      </c>
      <c r="B357" s="316"/>
      <c r="C357" s="316"/>
      <c r="M357" s="316" t="s">
        <v>204</v>
      </c>
      <c r="N357" s="316"/>
      <c r="O357" s="316"/>
      <c r="P357" s="316"/>
      <c r="Q357" s="310">
        <v>0</v>
      </c>
      <c r="R357" s="310"/>
      <c r="T357" s="317">
        <v>1917.05</v>
      </c>
      <c r="U357" s="317"/>
      <c r="V357" s="317"/>
      <c r="Y357" s="317">
        <v>0</v>
      </c>
      <c r="Z357" s="317"/>
      <c r="AA357" s="317"/>
      <c r="AB357" s="317"/>
      <c r="AC357" s="317"/>
      <c r="AD357" s="317"/>
      <c r="AF357" s="310">
        <v>1917.05</v>
      </c>
      <c r="AG357" s="310"/>
      <c r="AH357" s="310"/>
      <c r="AI357" s="310"/>
      <c r="AJ357" s="310"/>
      <c r="AK357" s="310"/>
      <c r="AL357" s="310"/>
    </row>
    <row r="358" spans="1:38" ht="11.1" customHeight="1" x14ac:dyDescent="0.25">
      <c r="A358" s="313" t="s">
        <v>782</v>
      </c>
      <c r="B358" s="313"/>
      <c r="C358" s="313"/>
      <c r="L358" s="313" t="s">
        <v>203</v>
      </c>
      <c r="M358" s="313"/>
      <c r="N358" s="313"/>
      <c r="O358" s="313"/>
      <c r="P358" s="313"/>
      <c r="Q358" s="314">
        <v>0</v>
      </c>
      <c r="R358" s="314"/>
      <c r="T358" s="315">
        <v>1258.81</v>
      </c>
      <c r="U358" s="315"/>
      <c r="V358" s="315"/>
      <c r="Y358" s="315">
        <v>0</v>
      </c>
      <c r="Z358" s="315"/>
      <c r="AA358" s="315"/>
      <c r="AB358" s="315"/>
      <c r="AC358" s="315"/>
      <c r="AD358" s="315"/>
      <c r="AF358" s="314">
        <v>1258.81</v>
      </c>
      <c r="AG358" s="314"/>
      <c r="AH358" s="314"/>
      <c r="AI358" s="314"/>
      <c r="AJ358" s="314"/>
      <c r="AK358" s="314"/>
      <c r="AL358" s="314"/>
    </row>
    <row r="359" spans="1:38" ht="11.1" customHeight="1" x14ac:dyDescent="0.25">
      <c r="A359" s="316" t="s">
        <v>783</v>
      </c>
      <c r="B359" s="316"/>
      <c r="C359" s="316"/>
      <c r="M359" s="316" t="s">
        <v>204</v>
      </c>
      <c r="N359" s="316"/>
      <c r="O359" s="316"/>
      <c r="P359" s="316"/>
      <c r="Q359" s="310">
        <v>0</v>
      </c>
      <c r="R359" s="310"/>
      <c r="T359" s="317">
        <v>1258.81</v>
      </c>
      <c r="U359" s="317"/>
      <c r="V359" s="317"/>
      <c r="Y359" s="317">
        <v>0</v>
      </c>
      <c r="Z359" s="317"/>
      <c r="AA359" s="317"/>
      <c r="AB359" s="317"/>
      <c r="AC359" s="317"/>
      <c r="AD359" s="317"/>
      <c r="AF359" s="310">
        <v>1258.81</v>
      </c>
      <c r="AG359" s="310"/>
      <c r="AH359" s="310"/>
      <c r="AI359" s="310"/>
      <c r="AJ359" s="310"/>
      <c r="AK359" s="310"/>
      <c r="AL359" s="310"/>
    </row>
    <row r="360" spans="1:38" ht="11.1" customHeight="1" x14ac:dyDescent="0.25">
      <c r="A360" s="313" t="s">
        <v>784</v>
      </c>
      <c r="B360" s="313"/>
      <c r="C360" s="313"/>
      <c r="J360" s="313" t="s">
        <v>785</v>
      </c>
      <c r="K360" s="313"/>
      <c r="L360" s="313"/>
      <c r="M360" s="313"/>
      <c r="N360" s="313"/>
      <c r="O360" s="313"/>
      <c r="P360" s="313"/>
      <c r="Q360" s="314">
        <v>0</v>
      </c>
      <c r="R360" s="314"/>
      <c r="T360" s="315">
        <v>1329.53</v>
      </c>
      <c r="U360" s="315"/>
      <c r="V360" s="315"/>
      <c r="Y360" s="315">
        <v>226.67</v>
      </c>
      <c r="Z360" s="315"/>
      <c r="AA360" s="315"/>
      <c r="AB360" s="315"/>
      <c r="AC360" s="315"/>
      <c r="AD360" s="315"/>
      <c r="AF360" s="314">
        <v>1102.8599999999999</v>
      </c>
      <c r="AG360" s="314"/>
      <c r="AH360" s="314"/>
      <c r="AI360" s="314"/>
      <c r="AJ360" s="314"/>
      <c r="AK360" s="314"/>
      <c r="AL360" s="314"/>
    </row>
    <row r="361" spans="1:38" ht="11.1" customHeight="1" x14ac:dyDescent="0.25">
      <c r="A361" s="313" t="s">
        <v>786</v>
      </c>
      <c r="B361" s="313"/>
      <c r="C361" s="313"/>
      <c r="K361" s="313" t="s">
        <v>207</v>
      </c>
      <c r="L361" s="313"/>
      <c r="M361" s="313"/>
      <c r="N361" s="313"/>
      <c r="O361" s="313"/>
      <c r="P361" s="313"/>
      <c r="Q361" s="314">
        <v>0</v>
      </c>
      <c r="R361" s="314"/>
      <c r="T361" s="315">
        <v>1329.53</v>
      </c>
      <c r="U361" s="315"/>
      <c r="V361" s="315"/>
      <c r="Y361" s="315">
        <v>226.67</v>
      </c>
      <c r="Z361" s="315"/>
      <c r="AA361" s="315"/>
      <c r="AB361" s="315"/>
      <c r="AC361" s="315"/>
      <c r="AD361" s="315"/>
      <c r="AF361" s="314">
        <v>1102.8599999999999</v>
      </c>
      <c r="AG361" s="314"/>
      <c r="AH361" s="314"/>
      <c r="AI361" s="314"/>
      <c r="AJ361" s="314"/>
      <c r="AK361" s="314"/>
      <c r="AL361" s="314"/>
    </row>
    <row r="362" spans="1:38" ht="11.1" customHeight="1" x14ac:dyDescent="0.25">
      <c r="A362" s="313" t="s">
        <v>787</v>
      </c>
      <c r="B362" s="313"/>
      <c r="C362" s="313"/>
      <c r="L362" s="313" t="s">
        <v>174</v>
      </c>
      <c r="M362" s="313"/>
      <c r="N362" s="313"/>
      <c r="O362" s="313"/>
      <c r="P362" s="313"/>
      <c r="Q362" s="314">
        <v>0</v>
      </c>
      <c r="R362" s="314"/>
      <c r="T362" s="315">
        <v>1329.53</v>
      </c>
      <c r="U362" s="315"/>
      <c r="V362" s="315"/>
      <c r="Y362" s="315">
        <v>226.67</v>
      </c>
      <c r="Z362" s="315"/>
      <c r="AA362" s="315"/>
      <c r="AB362" s="315"/>
      <c r="AC362" s="315"/>
      <c r="AD362" s="315"/>
      <c r="AF362" s="314">
        <v>1102.8599999999999</v>
      </c>
      <c r="AG362" s="314"/>
      <c r="AH362" s="314"/>
      <c r="AI362" s="314"/>
      <c r="AJ362" s="314"/>
      <c r="AK362" s="314"/>
      <c r="AL362" s="314"/>
    </row>
    <row r="363" spans="1:38" ht="11.1" customHeight="1" x14ac:dyDescent="0.25">
      <c r="A363" s="316" t="s">
        <v>788</v>
      </c>
      <c r="B363" s="316"/>
      <c r="C363" s="316"/>
      <c r="M363" s="316" t="s">
        <v>208</v>
      </c>
      <c r="N363" s="316"/>
      <c r="O363" s="316"/>
      <c r="P363" s="316"/>
      <c r="Q363" s="310">
        <v>0</v>
      </c>
      <c r="R363" s="310"/>
      <c r="T363" s="317">
        <v>1329.53</v>
      </c>
      <c r="U363" s="317"/>
      <c r="V363" s="317"/>
      <c r="Y363" s="317">
        <v>226.67</v>
      </c>
      <c r="Z363" s="317"/>
      <c r="AA363" s="317"/>
      <c r="AB363" s="317"/>
      <c r="AC363" s="317"/>
      <c r="AD363" s="317"/>
      <c r="AF363" s="310">
        <v>1102.8599999999999</v>
      </c>
      <c r="AG363" s="310"/>
      <c r="AH363" s="310"/>
      <c r="AI363" s="310"/>
      <c r="AJ363" s="310"/>
      <c r="AK363" s="310"/>
      <c r="AL363" s="310"/>
    </row>
    <row r="364" spans="1:38" ht="11.1" customHeight="1" x14ac:dyDescent="0.25">
      <c r="A364" s="313" t="s">
        <v>789</v>
      </c>
      <c r="B364" s="313"/>
      <c r="C364" s="313"/>
      <c r="H364" s="313" t="s">
        <v>790</v>
      </c>
      <c r="I364" s="313"/>
      <c r="J364" s="313"/>
      <c r="K364" s="313"/>
      <c r="L364" s="313"/>
      <c r="M364" s="313"/>
      <c r="N364" s="313"/>
      <c r="O364" s="313"/>
      <c r="P364" s="313"/>
      <c r="Q364" s="314">
        <v>0</v>
      </c>
      <c r="R364" s="314"/>
      <c r="T364" s="315">
        <v>0.01</v>
      </c>
      <c r="U364" s="315"/>
      <c r="V364" s="315"/>
      <c r="Y364" s="315">
        <v>18385.88</v>
      </c>
      <c r="Z364" s="315"/>
      <c r="AA364" s="315"/>
      <c r="AB364" s="315"/>
      <c r="AC364" s="315"/>
      <c r="AD364" s="315"/>
      <c r="AF364" s="314">
        <v>-18385.87</v>
      </c>
      <c r="AG364" s="314"/>
      <c r="AH364" s="314"/>
      <c r="AI364" s="314"/>
      <c r="AJ364" s="314"/>
      <c r="AK364" s="314"/>
      <c r="AL364" s="314"/>
    </row>
    <row r="365" spans="1:38" ht="11.1" customHeight="1" x14ac:dyDescent="0.25">
      <c r="A365" s="313" t="s">
        <v>791</v>
      </c>
      <c r="B365" s="313"/>
      <c r="C365" s="313"/>
      <c r="I365" s="313" t="s">
        <v>792</v>
      </c>
      <c r="J365" s="313"/>
      <c r="K365" s="313"/>
      <c r="L365" s="313"/>
      <c r="M365" s="313"/>
      <c r="N365" s="313"/>
      <c r="O365" s="313"/>
      <c r="P365" s="313"/>
      <c r="Q365" s="314">
        <v>0</v>
      </c>
      <c r="R365" s="314"/>
      <c r="T365" s="315">
        <v>0.01</v>
      </c>
      <c r="U365" s="315"/>
      <c r="V365" s="315"/>
      <c r="Y365" s="315">
        <v>18385.88</v>
      </c>
      <c r="Z365" s="315"/>
      <c r="AA365" s="315"/>
      <c r="AB365" s="315"/>
      <c r="AC365" s="315"/>
      <c r="AD365" s="315"/>
      <c r="AF365" s="314">
        <v>-18385.87</v>
      </c>
      <c r="AG365" s="314"/>
      <c r="AH365" s="314"/>
      <c r="AI365" s="314"/>
      <c r="AJ365" s="314"/>
      <c r="AK365" s="314"/>
      <c r="AL365" s="314"/>
    </row>
    <row r="366" spans="1:38" ht="11.1" customHeight="1" x14ac:dyDescent="0.25">
      <c r="A366" s="313" t="s">
        <v>793</v>
      </c>
      <c r="B366" s="313"/>
      <c r="C366" s="313"/>
      <c r="J366" s="313" t="s">
        <v>794</v>
      </c>
      <c r="K366" s="313"/>
      <c r="L366" s="313"/>
      <c r="M366" s="313"/>
      <c r="N366" s="313"/>
      <c r="O366" s="313"/>
      <c r="P366" s="313"/>
      <c r="Q366" s="314">
        <v>0</v>
      </c>
      <c r="R366" s="314"/>
      <c r="T366" s="315">
        <v>0.01</v>
      </c>
      <c r="U366" s="315"/>
      <c r="V366" s="315"/>
      <c r="Y366" s="315">
        <v>18385.88</v>
      </c>
      <c r="Z366" s="315"/>
      <c r="AA366" s="315"/>
      <c r="AB366" s="315"/>
      <c r="AC366" s="315"/>
      <c r="AD366" s="315"/>
      <c r="AF366" s="314">
        <v>-18385.87</v>
      </c>
      <c r="AG366" s="314"/>
      <c r="AH366" s="314"/>
      <c r="AI366" s="314"/>
      <c r="AJ366" s="314"/>
      <c r="AK366" s="314"/>
      <c r="AL366" s="314"/>
    </row>
    <row r="367" spans="1:38" ht="11.1" customHeight="1" x14ac:dyDescent="0.25">
      <c r="A367" s="313" t="s">
        <v>795</v>
      </c>
      <c r="B367" s="313"/>
      <c r="C367" s="313"/>
      <c r="K367" s="313" t="s">
        <v>207</v>
      </c>
      <c r="L367" s="313"/>
      <c r="M367" s="313"/>
      <c r="N367" s="313"/>
      <c r="O367" s="313"/>
      <c r="P367" s="313"/>
      <c r="Q367" s="314">
        <v>0</v>
      </c>
      <c r="R367" s="314"/>
      <c r="T367" s="315">
        <v>0.01</v>
      </c>
      <c r="U367" s="315"/>
      <c r="V367" s="315"/>
      <c r="Y367" s="315">
        <v>18385.88</v>
      </c>
      <c r="Z367" s="315"/>
      <c r="AA367" s="315"/>
      <c r="AB367" s="315"/>
      <c r="AC367" s="315"/>
      <c r="AD367" s="315"/>
      <c r="AF367" s="314">
        <v>-18385.87</v>
      </c>
      <c r="AG367" s="314"/>
      <c r="AH367" s="314"/>
      <c r="AI367" s="314"/>
      <c r="AJ367" s="314"/>
      <c r="AK367" s="314"/>
      <c r="AL367" s="314"/>
    </row>
    <row r="368" spans="1:38" ht="11.1" customHeight="1" x14ac:dyDescent="0.25">
      <c r="A368" s="316" t="s">
        <v>796</v>
      </c>
      <c r="B368" s="316"/>
      <c r="C368" s="316"/>
      <c r="M368" s="316" t="s">
        <v>218</v>
      </c>
      <c r="N368" s="316"/>
      <c r="O368" s="316"/>
      <c r="P368" s="316"/>
      <c r="Q368" s="310">
        <v>0</v>
      </c>
      <c r="R368" s="310"/>
      <c r="T368" s="317">
        <v>0.01</v>
      </c>
      <c r="U368" s="317"/>
      <c r="V368" s="317"/>
      <c r="Y368" s="317">
        <v>0.46</v>
      </c>
      <c r="Z368" s="317"/>
      <c r="AA368" s="317"/>
      <c r="AB368" s="317"/>
      <c r="AC368" s="317"/>
      <c r="AD368" s="317"/>
      <c r="AF368" s="310">
        <v>-0.45</v>
      </c>
      <c r="AG368" s="310"/>
      <c r="AH368" s="310"/>
      <c r="AI368" s="310"/>
      <c r="AJ368" s="310"/>
      <c r="AK368" s="310"/>
      <c r="AL368" s="310"/>
    </row>
    <row r="369" spans="1:38" ht="11.1" customHeight="1" x14ac:dyDescent="0.25">
      <c r="A369" s="316" t="s">
        <v>797</v>
      </c>
      <c r="B369" s="316"/>
      <c r="C369" s="316"/>
      <c r="M369" s="316" t="s">
        <v>245</v>
      </c>
      <c r="N369" s="316"/>
      <c r="O369" s="316"/>
      <c r="P369" s="316"/>
      <c r="Q369" s="310">
        <v>0</v>
      </c>
      <c r="R369" s="310"/>
      <c r="T369" s="317">
        <v>0</v>
      </c>
      <c r="U369" s="317"/>
      <c r="V369" s="317"/>
      <c r="Y369" s="317">
        <v>18020.98</v>
      </c>
      <c r="Z369" s="317"/>
      <c r="AA369" s="317"/>
      <c r="AB369" s="317"/>
      <c r="AC369" s="317"/>
      <c r="AD369" s="317"/>
      <c r="AF369" s="310">
        <v>-18020.98</v>
      </c>
      <c r="AG369" s="310"/>
      <c r="AH369" s="310"/>
      <c r="AI369" s="310"/>
      <c r="AJ369" s="310"/>
      <c r="AK369" s="310"/>
      <c r="AL369" s="310"/>
    </row>
    <row r="370" spans="1:38" ht="11.1" customHeight="1" x14ac:dyDescent="0.25">
      <c r="A370" s="316" t="s">
        <v>798</v>
      </c>
      <c r="B370" s="316"/>
      <c r="C370" s="316"/>
      <c r="M370" s="316" t="s">
        <v>799</v>
      </c>
      <c r="N370" s="316"/>
      <c r="O370" s="316"/>
      <c r="P370" s="316"/>
      <c r="Q370" s="310">
        <v>0</v>
      </c>
      <c r="R370" s="310"/>
      <c r="T370" s="317">
        <v>0</v>
      </c>
      <c r="U370" s="317"/>
      <c r="V370" s="317"/>
      <c r="Y370" s="317">
        <v>364.44</v>
      </c>
      <c r="Z370" s="317"/>
      <c r="AA370" s="317"/>
      <c r="AB370" s="317"/>
      <c r="AC370" s="317"/>
      <c r="AD370" s="317"/>
      <c r="AF370" s="310">
        <v>-364.44</v>
      </c>
      <c r="AG370" s="310"/>
      <c r="AH370" s="310"/>
      <c r="AI370" s="310"/>
      <c r="AJ370" s="310"/>
      <c r="AK370" s="310"/>
      <c r="AL370" s="310"/>
    </row>
    <row r="371" spans="1:38" ht="11.1" customHeight="1" x14ac:dyDescent="0.25">
      <c r="A371" s="313" t="s">
        <v>800</v>
      </c>
      <c r="B371" s="313"/>
      <c r="C371" s="313"/>
      <c r="H371" s="313" t="s">
        <v>801</v>
      </c>
      <c r="I371" s="313"/>
      <c r="J371" s="313"/>
      <c r="K371" s="313"/>
      <c r="L371" s="313"/>
      <c r="M371" s="313"/>
      <c r="N371" s="313"/>
      <c r="O371" s="313"/>
      <c r="P371" s="313"/>
      <c r="Q371" s="314">
        <v>0</v>
      </c>
      <c r="R371" s="314"/>
      <c r="T371" s="315">
        <v>37242190.829999998</v>
      </c>
      <c r="U371" s="315"/>
      <c r="V371" s="315"/>
      <c r="Y371" s="315">
        <v>59439940.719999999</v>
      </c>
      <c r="Z371" s="315"/>
      <c r="AA371" s="315"/>
      <c r="AB371" s="315"/>
      <c r="AC371" s="315"/>
      <c r="AD371" s="315"/>
      <c r="AF371" s="314">
        <v>-22197749.890000001</v>
      </c>
      <c r="AG371" s="314"/>
      <c r="AH371" s="314"/>
      <c r="AI371" s="314"/>
      <c r="AJ371" s="314"/>
      <c r="AK371" s="314"/>
      <c r="AL371" s="314"/>
    </row>
    <row r="372" spans="1:38" ht="11.1" customHeight="1" x14ac:dyDescent="0.25">
      <c r="A372" s="313" t="s">
        <v>802</v>
      </c>
      <c r="B372" s="313"/>
      <c r="C372" s="313"/>
      <c r="H372" s="313" t="s">
        <v>209</v>
      </c>
      <c r="I372" s="313"/>
      <c r="J372" s="313"/>
      <c r="K372" s="313"/>
      <c r="L372" s="313"/>
      <c r="M372" s="313"/>
      <c r="N372" s="313"/>
      <c r="O372" s="313"/>
      <c r="P372" s="313"/>
      <c r="Q372" s="314">
        <v>0</v>
      </c>
      <c r="R372" s="314"/>
      <c r="T372" s="315">
        <v>14899861.42</v>
      </c>
      <c r="U372" s="315"/>
      <c r="V372" s="315"/>
      <c r="Y372" s="315">
        <v>58563008.909999996</v>
      </c>
      <c r="Z372" s="315"/>
      <c r="AA372" s="315"/>
      <c r="AB372" s="315"/>
      <c r="AC372" s="315"/>
      <c r="AD372" s="315"/>
      <c r="AF372" s="314">
        <v>-43663147.490000002</v>
      </c>
      <c r="AG372" s="314"/>
      <c r="AH372" s="314"/>
      <c r="AI372" s="314"/>
      <c r="AJ372" s="314"/>
      <c r="AK372" s="314"/>
      <c r="AL372" s="314"/>
    </row>
    <row r="373" spans="1:38" ht="11.1" customHeight="1" x14ac:dyDescent="0.25">
      <c r="A373" s="313" t="s">
        <v>803</v>
      </c>
      <c r="B373" s="313"/>
      <c r="C373" s="313"/>
      <c r="I373" s="313" t="s">
        <v>112</v>
      </c>
      <c r="J373" s="313"/>
      <c r="K373" s="313"/>
      <c r="L373" s="313"/>
      <c r="M373" s="313"/>
      <c r="N373" s="313"/>
      <c r="O373" s="313"/>
      <c r="P373" s="313"/>
      <c r="Q373" s="314">
        <v>0</v>
      </c>
      <c r="R373" s="314"/>
      <c r="T373" s="315">
        <v>14346672.16</v>
      </c>
      <c r="U373" s="315"/>
      <c r="V373" s="315"/>
      <c r="Y373" s="315">
        <v>13820063.57</v>
      </c>
      <c r="Z373" s="315"/>
      <c r="AA373" s="315"/>
      <c r="AB373" s="315"/>
      <c r="AC373" s="315"/>
      <c r="AD373" s="315"/>
      <c r="AF373" s="314">
        <v>526608.59</v>
      </c>
      <c r="AG373" s="314"/>
      <c r="AH373" s="314"/>
      <c r="AI373" s="314"/>
      <c r="AJ373" s="314"/>
      <c r="AK373" s="314"/>
      <c r="AL373" s="314"/>
    </row>
    <row r="374" spans="1:38" ht="11.1" customHeight="1" x14ac:dyDescent="0.25">
      <c r="A374" s="313" t="s">
        <v>804</v>
      </c>
      <c r="B374" s="313"/>
      <c r="C374" s="313"/>
      <c r="J374" s="313" t="s">
        <v>805</v>
      </c>
      <c r="K374" s="313"/>
      <c r="L374" s="313"/>
      <c r="M374" s="313"/>
      <c r="N374" s="313"/>
      <c r="O374" s="313"/>
      <c r="P374" s="313"/>
      <c r="Q374" s="314">
        <v>0</v>
      </c>
      <c r="R374" s="314"/>
      <c r="T374" s="315">
        <v>0</v>
      </c>
      <c r="U374" s="315"/>
      <c r="V374" s="315"/>
      <c r="Y374" s="315">
        <v>262355.20000000001</v>
      </c>
      <c r="Z374" s="315"/>
      <c r="AA374" s="315"/>
      <c r="AB374" s="315"/>
      <c r="AC374" s="315"/>
      <c r="AD374" s="315"/>
      <c r="AF374" s="314">
        <v>-262355.20000000001</v>
      </c>
      <c r="AG374" s="314"/>
      <c r="AH374" s="314"/>
      <c r="AI374" s="314"/>
      <c r="AJ374" s="314"/>
      <c r="AK374" s="314"/>
      <c r="AL374" s="314"/>
    </row>
    <row r="375" spans="1:38" ht="11.1" customHeight="1" x14ac:dyDescent="0.25">
      <c r="A375" s="316" t="s">
        <v>806</v>
      </c>
      <c r="B375" s="316"/>
      <c r="C375" s="316"/>
      <c r="M375" s="316" t="s">
        <v>211</v>
      </c>
      <c r="N375" s="316"/>
      <c r="O375" s="316"/>
      <c r="P375" s="316"/>
      <c r="Q375" s="310">
        <v>0</v>
      </c>
      <c r="R375" s="310"/>
      <c r="T375" s="317">
        <v>0</v>
      </c>
      <c r="U375" s="317"/>
      <c r="V375" s="317"/>
      <c r="Y375" s="317">
        <v>262355.20000000001</v>
      </c>
      <c r="Z375" s="317"/>
      <c r="AA375" s="317"/>
      <c r="AB375" s="317"/>
      <c r="AC375" s="317"/>
      <c r="AD375" s="317"/>
      <c r="AF375" s="310">
        <v>-262355.20000000001</v>
      </c>
      <c r="AG375" s="310"/>
      <c r="AH375" s="310"/>
      <c r="AI375" s="310"/>
      <c r="AJ375" s="310"/>
      <c r="AK375" s="310"/>
      <c r="AL375" s="310"/>
    </row>
    <row r="376" spans="1:38" ht="11.1" customHeight="1" x14ac:dyDescent="0.25">
      <c r="A376" s="313" t="s">
        <v>807</v>
      </c>
      <c r="B376" s="313"/>
      <c r="C376" s="313"/>
      <c r="J376" s="313" t="s">
        <v>668</v>
      </c>
      <c r="K376" s="313"/>
      <c r="L376" s="313"/>
      <c r="M376" s="313"/>
      <c r="N376" s="313"/>
      <c r="O376" s="313"/>
      <c r="P376" s="313"/>
      <c r="Q376" s="314">
        <v>0</v>
      </c>
      <c r="R376" s="314"/>
      <c r="T376" s="315">
        <v>13100269.189999999</v>
      </c>
      <c r="U376" s="315"/>
      <c r="V376" s="315"/>
      <c r="Y376" s="315">
        <v>13100269.189999999</v>
      </c>
      <c r="Z376" s="315"/>
      <c r="AA376" s="315"/>
      <c r="AB376" s="315"/>
      <c r="AC376" s="315"/>
      <c r="AD376" s="315"/>
      <c r="AF376" s="314">
        <v>0</v>
      </c>
      <c r="AG376" s="314"/>
      <c r="AH376" s="314"/>
      <c r="AI376" s="314"/>
      <c r="AJ376" s="314"/>
      <c r="AK376" s="314"/>
      <c r="AL376" s="314"/>
    </row>
    <row r="377" spans="1:38" ht="11.1" customHeight="1" x14ac:dyDescent="0.25">
      <c r="A377" s="316" t="s">
        <v>808</v>
      </c>
      <c r="B377" s="316"/>
      <c r="C377" s="316"/>
      <c r="M377" s="316" t="s">
        <v>213</v>
      </c>
      <c r="N377" s="316"/>
      <c r="O377" s="316"/>
      <c r="P377" s="316"/>
      <c r="Q377" s="310">
        <v>0</v>
      </c>
      <c r="R377" s="310"/>
      <c r="T377" s="317">
        <v>8652681.0199999996</v>
      </c>
      <c r="U377" s="317"/>
      <c r="V377" s="317"/>
      <c r="Y377" s="317">
        <v>8652681.0199999996</v>
      </c>
      <c r="Z377" s="317"/>
      <c r="AA377" s="317"/>
      <c r="AB377" s="317"/>
      <c r="AC377" s="317"/>
      <c r="AD377" s="317"/>
      <c r="AF377" s="310">
        <v>0</v>
      </c>
      <c r="AG377" s="310"/>
      <c r="AH377" s="310"/>
      <c r="AI377" s="310"/>
      <c r="AJ377" s="310"/>
      <c r="AK377" s="310"/>
      <c r="AL377" s="310"/>
    </row>
    <row r="378" spans="1:38" ht="11.1" customHeight="1" x14ac:dyDescent="0.25">
      <c r="A378" s="316" t="s">
        <v>809</v>
      </c>
      <c r="B378" s="316"/>
      <c r="C378" s="316"/>
      <c r="M378" s="316" t="s">
        <v>244</v>
      </c>
      <c r="N378" s="316"/>
      <c r="O378" s="316"/>
      <c r="P378" s="316"/>
      <c r="Q378" s="310">
        <v>0</v>
      </c>
      <c r="R378" s="310"/>
      <c r="T378" s="317">
        <v>4447588.17</v>
      </c>
      <c r="U378" s="317"/>
      <c r="V378" s="317"/>
      <c r="Y378" s="317">
        <v>4447588.17</v>
      </c>
      <c r="Z378" s="317"/>
      <c r="AA378" s="317"/>
      <c r="AB378" s="317"/>
      <c r="AC378" s="317"/>
      <c r="AD378" s="317"/>
      <c r="AF378" s="310">
        <v>0</v>
      </c>
      <c r="AG378" s="310"/>
      <c r="AH378" s="310"/>
      <c r="AI378" s="310"/>
      <c r="AJ378" s="310"/>
      <c r="AK378" s="310"/>
      <c r="AL378" s="310"/>
    </row>
    <row r="379" spans="1:38" ht="11.1" customHeight="1" x14ac:dyDescent="0.25">
      <c r="A379" s="313" t="s">
        <v>810</v>
      </c>
      <c r="B379" s="313"/>
      <c r="C379" s="313"/>
      <c r="J379" s="313" t="s">
        <v>811</v>
      </c>
      <c r="K379" s="313"/>
      <c r="L379" s="313"/>
      <c r="M379" s="313"/>
      <c r="N379" s="313"/>
      <c r="O379" s="313"/>
      <c r="P379" s="313"/>
      <c r="Q379" s="314">
        <v>0</v>
      </c>
      <c r="R379" s="314"/>
      <c r="T379" s="315">
        <v>1246402.97</v>
      </c>
      <c r="U379" s="315"/>
      <c r="V379" s="315"/>
      <c r="Y379" s="315">
        <v>0</v>
      </c>
      <c r="Z379" s="315"/>
      <c r="AA379" s="315"/>
      <c r="AB379" s="315"/>
      <c r="AC379" s="315"/>
      <c r="AD379" s="315"/>
      <c r="AF379" s="314">
        <v>1246402.97</v>
      </c>
      <c r="AG379" s="314"/>
      <c r="AH379" s="314"/>
      <c r="AI379" s="314"/>
      <c r="AJ379" s="314"/>
      <c r="AK379" s="314"/>
      <c r="AL379" s="314"/>
    </row>
    <row r="380" spans="1:38" ht="11.1" customHeight="1" x14ac:dyDescent="0.25">
      <c r="A380" s="316" t="s">
        <v>812</v>
      </c>
      <c r="B380" s="316"/>
      <c r="C380" s="316"/>
      <c r="M380" s="316" t="s">
        <v>171</v>
      </c>
      <c r="N380" s="316"/>
      <c r="O380" s="316"/>
      <c r="P380" s="316"/>
      <c r="Q380" s="310">
        <v>0</v>
      </c>
      <c r="R380" s="310"/>
      <c r="T380" s="317">
        <v>1024711.9</v>
      </c>
      <c r="U380" s="317"/>
      <c r="V380" s="317"/>
      <c r="Y380" s="317">
        <v>0</v>
      </c>
      <c r="Z380" s="317"/>
      <c r="AA380" s="317"/>
      <c r="AB380" s="317"/>
      <c r="AC380" s="317"/>
      <c r="AD380" s="317"/>
      <c r="AF380" s="310">
        <v>1024711.9</v>
      </c>
      <c r="AG380" s="310"/>
      <c r="AH380" s="310"/>
      <c r="AI380" s="310"/>
      <c r="AJ380" s="310"/>
      <c r="AK380" s="310"/>
      <c r="AL380" s="310"/>
    </row>
    <row r="381" spans="1:38" ht="11.1" customHeight="1" x14ac:dyDescent="0.25">
      <c r="A381" s="316" t="s">
        <v>813</v>
      </c>
      <c r="B381" s="316"/>
      <c r="C381" s="316"/>
      <c r="M381" s="316" t="s">
        <v>170</v>
      </c>
      <c r="N381" s="316"/>
      <c r="O381" s="316"/>
      <c r="P381" s="316"/>
      <c r="Q381" s="310">
        <v>0</v>
      </c>
      <c r="R381" s="310"/>
      <c r="T381" s="317">
        <v>221691.07</v>
      </c>
      <c r="U381" s="317"/>
      <c r="V381" s="317"/>
      <c r="Y381" s="317">
        <v>0</v>
      </c>
      <c r="Z381" s="317"/>
      <c r="AA381" s="317"/>
      <c r="AB381" s="317"/>
      <c r="AC381" s="317"/>
      <c r="AD381" s="317"/>
      <c r="AF381" s="310">
        <v>221691.07</v>
      </c>
      <c r="AG381" s="310"/>
      <c r="AH381" s="310"/>
      <c r="AI381" s="310"/>
      <c r="AJ381" s="310"/>
      <c r="AK381" s="310"/>
      <c r="AL381" s="310"/>
    </row>
    <row r="382" spans="1:38" ht="11.1" customHeight="1" x14ac:dyDescent="0.25">
      <c r="A382" s="313" t="s">
        <v>814</v>
      </c>
      <c r="B382" s="313"/>
      <c r="C382" s="313"/>
      <c r="J382" s="313" t="s">
        <v>277</v>
      </c>
      <c r="K382" s="313"/>
      <c r="L382" s="313"/>
      <c r="M382" s="313"/>
      <c r="N382" s="313"/>
      <c r="O382" s="313"/>
      <c r="P382" s="313"/>
      <c r="Q382" s="314">
        <v>0</v>
      </c>
      <c r="R382" s="314"/>
      <c r="T382" s="315">
        <v>0</v>
      </c>
      <c r="U382" s="315"/>
      <c r="V382" s="315"/>
      <c r="Y382" s="315">
        <v>457439.18</v>
      </c>
      <c r="Z382" s="315"/>
      <c r="AA382" s="315"/>
      <c r="AB382" s="315"/>
      <c r="AC382" s="315"/>
      <c r="AD382" s="315"/>
      <c r="AF382" s="314">
        <v>-457439.18</v>
      </c>
      <c r="AG382" s="314"/>
      <c r="AH382" s="314"/>
      <c r="AI382" s="314"/>
      <c r="AJ382" s="314"/>
      <c r="AK382" s="314"/>
      <c r="AL382" s="314"/>
    </row>
    <row r="383" spans="1:38" ht="11.1" customHeight="1" x14ac:dyDescent="0.25">
      <c r="A383" s="313" t="s">
        <v>815</v>
      </c>
      <c r="B383" s="313"/>
      <c r="C383" s="313"/>
      <c r="K383" s="313" t="s">
        <v>210</v>
      </c>
      <c r="L383" s="313"/>
      <c r="M383" s="313"/>
      <c r="N383" s="313"/>
      <c r="O383" s="313"/>
      <c r="P383" s="313"/>
      <c r="Q383" s="314">
        <v>0</v>
      </c>
      <c r="R383" s="314"/>
      <c r="T383" s="315">
        <v>0</v>
      </c>
      <c r="U383" s="315"/>
      <c r="V383" s="315"/>
      <c r="Y383" s="315">
        <v>457439.18</v>
      </c>
      <c r="Z383" s="315"/>
      <c r="AA383" s="315"/>
      <c r="AB383" s="315"/>
      <c r="AC383" s="315"/>
      <c r="AD383" s="315"/>
      <c r="AF383" s="314">
        <v>-457439.18</v>
      </c>
      <c r="AG383" s="314"/>
      <c r="AH383" s="314"/>
      <c r="AI383" s="314"/>
      <c r="AJ383" s="314"/>
      <c r="AK383" s="314"/>
      <c r="AL383" s="314"/>
    </row>
    <row r="384" spans="1:38" ht="11.1" customHeight="1" x14ac:dyDescent="0.25">
      <c r="A384" s="316" t="s">
        <v>816</v>
      </c>
      <c r="B384" s="316"/>
      <c r="C384" s="316"/>
      <c r="M384" s="316" t="s">
        <v>212</v>
      </c>
      <c r="N384" s="316"/>
      <c r="O384" s="316"/>
      <c r="P384" s="316"/>
      <c r="Q384" s="310">
        <v>0</v>
      </c>
      <c r="R384" s="310"/>
      <c r="T384" s="317">
        <v>0</v>
      </c>
      <c r="U384" s="317"/>
      <c r="V384" s="317"/>
      <c r="Y384" s="317">
        <v>262439.18</v>
      </c>
      <c r="Z384" s="317"/>
      <c r="AA384" s="317"/>
      <c r="AB384" s="317"/>
      <c r="AC384" s="317"/>
      <c r="AD384" s="317"/>
      <c r="AF384" s="310">
        <v>-262439.18</v>
      </c>
      <c r="AG384" s="310"/>
      <c r="AH384" s="310"/>
      <c r="AI384" s="310"/>
      <c r="AJ384" s="310"/>
      <c r="AK384" s="310"/>
      <c r="AL384" s="310"/>
    </row>
    <row r="385" spans="1:40" ht="11.1" customHeight="1" x14ac:dyDescent="0.25">
      <c r="A385" s="316" t="s">
        <v>817</v>
      </c>
      <c r="B385" s="316"/>
      <c r="C385" s="316"/>
      <c r="M385" s="316" t="s">
        <v>278</v>
      </c>
      <c r="N385" s="316"/>
      <c r="O385" s="316"/>
      <c r="P385" s="316"/>
      <c r="Q385" s="310">
        <v>0</v>
      </c>
      <c r="R385" s="310"/>
      <c r="T385" s="317">
        <v>0</v>
      </c>
      <c r="U385" s="317"/>
      <c r="V385" s="317"/>
      <c r="Y385" s="317">
        <v>195000</v>
      </c>
      <c r="Z385" s="317"/>
      <c r="AA385" s="317"/>
      <c r="AB385" s="317"/>
      <c r="AC385" s="317"/>
      <c r="AD385" s="317"/>
      <c r="AF385" s="310">
        <v>-195000</v>
      </c>
      <c r="AG385" s="310"/>
      <c r="AH385" s="310"/>
      <c r="AI385" s="310"/>
      <c r="AJ385" s="310"/>
      <c r="AK385" s="310"/>
      <c r="AL385" s="310"/>
    </row>
    <row r="386" spans="1:40" ht="11.1" customHeight="1" x14ac:dyDescent="0.25">
      <c r="A386" s="313" t="s">
        <v>818</v>
      </c>
      <c r="B386" s="313"/>
      <c r="C386" s="313"/>
      <c r="I386" s="313" t="s">
        <v>792</v>
      </c>
      <c r="J386" s="313"/>
      <c r="K386" s="313"/>
      <c r="L386" s="313"/>
      <c r="M386" s="313"/>
      <c r="N386" s="313"/>
      <c r="O386" s="313"/>
      <c r="P386" s="313"/>
      <c r="Q386" s="314">
        <v>0</v>
      </c>
      <c r="R386" s="314"/>
      <c r="T386" s="315">
        <v>553189.26</v>
      </c>
      <c r="U386" s="315"/>
      <c r="V386" s="315"/>
      <c r="Y386" s="315">
        <v>44742945.340000004</v>
      </c>
      <c r="Z386" s="315"/>
      <c r="AA386" s="315"/>
      <c r="AB386" s="315"/>
      <c r="AC386" s="315"/>
      <c r="AD386" s="315"/>
      <c r="AF386" s="314">
        <v>-44189756.079999998</v>
      </c>
      <c r="AG386" s="314"/>
      <c r="AH386" s="314"/>
      <c r="AI386" s="314"/>
      <c r="AJ386" s="314"/>
      <c r="AK386" s="314"/>
      <c r="AL386" s="314"/>
    </row>
    <row r="387" spans="1:40" ht="11.1" customHeight="1" x14ac:dyDescent="0.25">
      <c r="A387" s="313" t="s">
        <v>819</v>
      </c>
      <c r="B387" s="313"/>
      <c r="C387" s="313"/>
      <c r="J387" s="313" t="s">
        <v>820</v>
      </c>
      <c r="K387" s="313"/>
      <c r="L387" s="313"/>
      <c r="M387" s="313"/>
      <c r="N387" s="313"/>
      <c r="O387" s="313"/>
      <c r="P387" s="313"/>
      <c r="Q387" s="314">
        <v>0</v>
      </c>
      <c r="R387" s="314"/>
      <c r="T387" s="315">
        <v>0</v>
      </c>
      <c r="U387" s="315"/>
      <c r="V387" s="315"/>
      <c r="Y387" s="315">
        <v>3.06</v>
      </c>
      <c r="Z387" s="315"/>
      <c r="AA387" s="315"/>
      <c r="AB387" s="315"/>
      <c r="AC387" s="315"/>
      <c r="AD387" s="315"/>
      <c r="AF387" s="314">
        <v>-3.06</v>
      </c>
      <c r="AG387" s="314"/>
      <c r="AH387" s="314"/>
      <c r="AI387" s="314"/>
      <c r="AJ387" s="314"/>
      <c r="AK387" s="314"/>
      <c r="AL387" s="314"/>
    </row>
    <row r="388" spans="1:40" ht="11.1" customHeight="1" x14ac:dyDescent="0.25">
      <c r="A388" s="313" t="s">
        <v>821</v>
      </c>
      <c r="B388" s="313"/>
      <c r="C388" s="313"/>
      <c r="K388" s="313" t="s">
        <v>822</v>
      </c>
      <c r="L388" s="313"/>
      <c r="M388" s="313"/>
      <c r="N388" s="313"/>
      <c r="O388" s="313"/>
      <c r="P388" s="313"/>
      <c r="Q388" s="314">
        <v>0</v>
      </c>
      <c r="R388" s="314"/>
      <c r="T388" s="315">
        <v>0</v>
      </c>
      <c r="U388" s="315"/>
      <c r="V388" s="315"/>
      <c r="Y388" s="315">
        <v>3.06</v>
      </c>
      <c r="Z388" s="315"/>
      <c r="AA388" s="315"/>
      <c r="AB388" s="315"/>
      <c r="AC388" s="315"/>
      <c r="AD388" s="315"/>
      <c r="AF388" s="314">
        <v>-3.06</v>
      </c>
      <c r="AG388" s="314"/>
      <c r="AH388" s="314"/>
      <c r="AI388" s="314"/>
      <c r="AJ388" s="314"/>
      <c r="AK388" s="314"/>
      <c r="AL388" s="314"/>
    </row>
    <row r="389" spans="1:40" ht="11.1" customHeight="1" x14ac:dyDescent="0.25">
      <c r="A389" s="316" t="s">
        <v>823</v>
      </c>
      <c r="B389" s="316"/>
      <c r="C389" s="316"/>
      <c r="M389" s="316" t="s">
        <v>105</v>
      </c>
      <c r="N389" s="316"/>
      <c r="O389" s="316"/>
      <c r="P389" s="316"/>
      <c r="Q389" s="310">
        <v>0</v>
      </c>
      <c r="R389" s="310"/>
      <c r="T389" s="317">
        <v>0</v>
      </c>
      <c r="U389" s="317"/>
      <c r="V389" s="317"/>
      <c r="Y389" s="317">
        <v>3.06</v>
      </c>
      <c r="Z389" s="317"/>
      <c r="AA389" s="317"/>
      <c r="AB389" s="317"/>
      <c r="AC389" s="317"/>
      <c r="AD389" s="317"/>
      <c r="AF389" s="310">
        <v>-3.06</v>
      </c>
      <c r="AG389" s="310"/>
      <c r="AH389" s="310"/>
      <c r="AI389" s="310"/>
      <c r="AJ389" s="310"/>
      <c r="AK389" s="310"/>
      <c r="AL389" s="310"/>
    </row>
    <row r="390" spans="1:40" ht="11.1" customHeight="1" x14ac:dyDescent="0.25">
      <c r="A390" s="313" t="s">
        <v>824</v>
      </c>
      <c r="B390" s="313"/>
      <c r="C390" s="313"/>
      <c r="J390" s="313" t="s">
        <v>277</v>
      </c>
      <c r="K390" s="313"/>
      <c r="L390" s="313"/>
      <c r="M390" s="313"/>
      <c r="N390" s="313"/>
      <c r="O390" s="313"/>
      <c r="P390" s="313"/>
      <c r="Q390" s="314">
        <v>0</v>
      </c>
      <c r="R390" s="314"/>
      <c r="T390" s="315">
        <v>553189.26</v>
      </c>
      <c r="U390" s="315"/>
      <c r="V390" s="315"/>
      <c r="Y390" s="315">
        <v>44742942.280000001</v>
      </c>
      <c r="Z390" s="315"/>
      <c r="AA390" s="315"/>
      <c r="AB390" s="315"/>
      <c r="AC390" s="315"/>
      <c r="AD390" s="315"/>
      <c r="AF390" s="314">
        <v>-44189753.020000003</v>
      </c>
      <c r="AG390" s="314"/>
      <c r="AH390" s="314"/>
      <c r="AI390" s="314"/>
      <c r="AJ390" s="314"/>
      <c r="AK390" s="314"/>
      <c r="AL390" s="314"/>
    </row>
    <row r="391" spans="1:40" ht="11.1" customHeight="1" x14ac:dyDescent="0.25">
      <c r="A391" s="313" t="s">
        <v>825</v>
      </c>
      <c r="B391" s="313"/>
      <c r="C391" s="313"/>
      <c r="K391" s="313" t="s">
        <v>214</v>
      </c>
      <c r="L391" s="313"/>
      <c r="M391" s="313"/>
      <c r="N391" s="313"/>
      <c r="O391" s="313"/>
      <c r="P391" s="313"/>
      <c r="Q391" s="314">
        <v>0</v>
      </c>
      <c r="R391" s="314"/>
      <c r="T391" s="315">
        <v>553189.26</v>
      </c>
      <c r="U391" s="315"/>
      <c r="V391" s="315"/>
      <c r="Y391" s="315">
        <v>44742942.280000001</v>
      </c>
      <c r="Z391" s="315"/>
      <c r="AA391" s="315"/>
      <c r="AB391" s="315"/>
      <c r="AC391" s="315"/>
      <c r="AD391" s="315"/>
      <c r="AF391" s="314">
        <v>-44189753.020000003</v>
      </c>
      <c r="AG391" s="314"/>
      <c r="AH391" s="314"/>
      <c r="AI391" s="314"/>
      <c r="AJ391" s="314"/>
      <c r="AK391" s="314"/>
      <c r="AL391" s="314"/>
      <c r="AN391" s="67">
        <f>AF391</f>
        <v>-44189753.020000003</v>
      </c>
    </row>
    <row r="392" spans="1:40" ht="11.1" customHeight="1" x14ac:dyDescent="0.25">
      <c r="A392" s="316" t="s">
        <v>826</v>
      </c>
      <c r="B392" s="316"/>
      <c r="C392" s="316"/>
      <c r="M392" s="316" t="s">
        <v>99</v>
      </c>
      <c r="N392" s="316"/>
      <c r="O392" s="316"/>
      <c r="P392" s="316"/>
      <c r="Q392" s="310">
        <v>0</v>
      </c>
      <c r="R392" s="310"/>
      <c r="T392" s="317">
        <v>0</v>
      </c>
      <c r="U392" s="317"/>
      <c r="V392" s="317"/>
      <c r="Y392" s="317">
        <v>18216170.57</v>
      </c>
      <c r="Z392" s="317"/>
      <c r="AA392" s="317"/>
      <c r="AB392" s="317"/>
      <c r="AC392" s="317"/>
      <c r="AD392" s="317"/>
      <c r="AF392" s="310">
        <v>-18216170.57</v>
      </c>
      <c r="AG392" s="310"/>
      <c r="AH392" s="310"/>
      <c r="AI392" s="310"/>
      <c r="AJ392" s="310"/>
      <c r="AK392" s="310"/>
      <c r="AL392" s="310"/>
      <c r="AN392" s="67">
        <f>AF405</f>
        <v>11427768.130000001</v>
      </c>
    </row>
    <row r="393" spans="1:40" ht="11.1" customHeight="1" x14ac:dyDescent="0.25">
      <c r="A393" s="316" t="s">
        <v>827</v>
      </c>
      <c r="B393" s="316"/>
      <c r="C393" s="316"/>
      <c r="M393" s="316" t="s">
        <v>103</v>
      </c>
      <c r="N393" s="316"/>
      <c r="O393" s="316"/>
      <c r="P393" s="316"/>
      <c r="Q393" s="310">
        <v>0</v>
      </c>
      <c r="R393" s="310"/>
      <c r="T393" s="317">
        <v>553189.26</v>
      </c>
      <c r="U393" s="317"/>
      <c r="V393" s="317"/>
      <c r="Y393" s="317">
        <v>26526771.710000001</v>
      </c>
      <c r="Z393" s="317"/>
      <c r="AA393" s="317"/>
      <c r="AB393" s="317"/>
      <c r="AC393" s="317"/>
      <c r="AD393" s="317"/>
      <c r="AF393" s="310">
        <v>-25973582.449999999</v>
      </c>
      <c r="AG393" s="310"/>
      <c r="AH393" s="310"/>
      <c r="AI393" s="310"/>
      <c r="AJ393" s="310"/>
      <c r="AK393" s="310"/>
      <c r="AL393" s="310"/>
      <c r="AN393" s="64">
        <f>AN391+AN392</f>
        <v>-32761984.890000001</v>
      </c>
    </row>
    <row r="394" spans="1:40" ht="11.1" customHeight="1" x14ac:dyDescent="0.25">
      <c r="A394" s="313" t="s">
        <v>828</v>
      </c>
      <c r="B394" s="313"/>
      <c r="C394" s="313"/>
      <c r="H394" s="313" t="s">
        <v>215</v>
      </c>
      <c r="I394" s="313"/>
      <c r="J394" s="313"/>
      <c r="K394" s="313"/>
      <c r="L394" s="313"/>
      <c r="M394" s="313"/>
      <c r="N394" s="313"/>
      <c r="O394" s="313"/>
      <c r="P394" s="313"/>
      <c r="Q394" s="314">
        <v>0</v>
      </c>
      <c r="R394" s="314"/>
      <c r="T394" s="315">
        <v>22342329.41</v>
      </c>
      <c r="U394" s="315"/>
      <c r="V394" s="315"/>
      <c r="Y394" s="315">
        <v>876931.81</v>
      </c>
      <c r="Z394" s="315"/>
      <c r="AA394" s="315"/>
      <c r="AB394" s="315"/>
      <c r="AC394" s="315"/>
      <c r="AD394" s="315"/>
      <c r="AF394" s="314">
        <v>21465397.600000001</v>
      </c>
      <c r="AG394" s="314"/>
      <c r="AH394" s="314"/>
      <c r="AI394" s="314"/>
      <c r="AJ394" s="314"/>
      <c r="AK394" s="314"/>
      <c r="AL394" s="314"/>
      <c r="AN394" s="63">
        <f>AN393/1000</f>
        <v>-32761.98489</v>
      </c>
    </row>
    <row r="395" spans="1:40" ht="11.1" customHeight="1" x14ac:dyDescent="0.25">
      <c r="A395" s="313" t="s">
        <v>829</v>
      </c>
      <c r="B395" s="313"/>
      <c r="C395" s="313"/>
      <c r="I395" s="313" t="s">
        <v>112</v>
      </c>
      <c r="J395" s="313"/>
      <c r="K395" s="313"/>
      <c r="L395" s="313"/>
      <c r="M395" s="313"/>
      <c r="N395" s="313"/>
      <c r="O395" s="313"/>
      <c r="P395" s="313"/>
      <c r="Q395" s="314">
        <v>0</v>
      </c>
      <c r="R395" s="314"/>
      <c r="T395" s="315">
        <v>10037629.470000001</v>
      </c>
      <c r="U395" s="315"/>
      <c r="V395" s="315"/>
      <c r="Y395" s="315">
        <v>0</v>
      </c>
      <c r="Z395" s="315"/>
      <c r="AA395" s="315"/>
      <c r="AB395" s="315"/>
      <c r="AC395" s="315"/>
      <c r="AD395" s="315"/>
      <c r="AF395" s="314">
        <v>10037629.470000001</v>
      </c>
      <c r="AG395" s="314"/>
      <c r="AH395" s="314"/>
      <c r="AI395" s="314"/>
      <c r="AJ395" s="314"/>
      <c r="AK395" s="314"/>
      <c r="AL395" s="314"/>
    </row>
    <row r="396" spans="1:40" ht="11.1" customHeight="1" x14ac:dyDescent="0.25">
      <c r="A396" s="313" t="s">
        <v>830</v>
      </c>
      <c r="B396" s="313"/>
      <c r="C396" s="313"/>
      <c r="J396" s="313" t="s">
        <v>831</v>
      </c>
      <c r="K396" s="313"/>
      <c r="L396" s="313"/>
      <c r="M396" s="313"/>
      <c r="N396" s="313"/>
      <c r="O396" s="313"/>
      <c r="P396" s="313"/>
      <c r="Q396" s="314">
        <v>0</v>
      </c>
      <c r="R396" s="314"/>
      <c r="T396" s="315">
        <v>1906.55</v>
      </c>
      <c r="U396" s="315"/>
      <c r="V396" s="315"/>
      <c r="Y396" s="315">
        <v>0</v>
      </c>
      <c r="Z396" s="315"/>
      <c r="AA396" s="315"/>
      <c r="AB396" s="315"/>
      <c r="AC396" s="315"/>
      <c r="AD396" s="315"/>
      <c r="AF396" s="314">
        <v>1906.55</v>
      </c>
      <c r="AG396" s="314"/>
      <c r="AH396" s="314"/>
      <c r="AI396" s="314"/>
      <c r="AJ396" s="314"/>
      <c r="AK396" s="314"/>
      <c r="AL396" s="314"/>
    </row>
    <row r="397" spans="1:40" ht="11.1" customHeight="1" x14ac:dyDescent="0.25">
      <c r="A397" s="316" t="s">
        <v>832</v>
      </c>
      <c r="B397" s="316"/>
      <c r="C397" s="316"/>
      <c r="M397" s="316" t="s">
        <v>833</v>
      </c>
      <c r="N397" s="316"/>
      <c r="O397" s="316"/>
      <c r="P397" s="316"/>
      <c r="Q397" s="310">
        <v>0</v>
      </c>
      <c r="R397" s="310"/>
      <c r="T397" s="317">
        <v>1906.55</v>
      </c>
      <c r="U397" s="317"/>
      <c r="V397" s="317"/>
      <c r="Y397" s="317">
        <v>0</v>
      </c>
      <c r="Z397" s="317"/>
      <c r="AA397" s="317"/>
      <c r="AB397" s="317"/>
      <c r="AC397" s="317"/>
      <c r="AD397" s="317"/>
      <c r="AF397" s="310">
        <v>1906.55</v>
      </c>
      <c r="AG397" s="310"/>
      <c r="AH397" s="310"/>
      <c r="AI397" s="310"/>
      <c r="AJ397" s="310"/>
      <c r="AK397" s="310"/>
      <c r="AL397" s="310"/>
    </row>
    <row r="398" spans="1:40" ht="11.1" customHeight="1" x14ac:dyDescent="0.25">
      <c r="A398" s="313" t="s">
        <v>834</v>
      </c>
      <c r="B398" s="313"/>
      <c r="C398" s="313"/>
      <c r="J398" s="313" t="s">
        <v>668</v>
      </c>
      <c r="K398" s="313"/>
      <c r="L398" s="313"/>
      <c r="M398" s="313"/>
      <c r="N398" s="313"/>
      <c r="O398" s="313"/>
      <c r="P398" s="313"/>
      <c r="Q398" s="314">
        <v>0</v>
      </c>
      <c r="R398" s="314"/>
      <c r="T398" s="315">
        <v>10035087.16</v>
      </c>
      <c r="U398" s="315"/>
      <c r="V398" s="315"/>
      <c r="Y398" s="315">
        <v>0</v>
      </c>
      <c r="Z398" s="315"/>
      <c r="AA398" s="315"/>
      <c r="AB398" s="315"/>
      <c r="AC398" s="315"/>
      <c r="AD398" s="315"/>
      <c r="AF398" s="314">
        <v>10035087.16</v>
      </c>
      <c r="AG398" s="314"/>
      <c r="AH398" s="314"/>
      <c r="AI398" s="314"/>
      <c r="AJ398" s="314"/>
      <c r="AK398" s="314"/>
      <c r="AL398" s="314"/>
    </row>
    <row r="399" spans="1:40" ht="11.1" customHeight="1" x14ac:dyDescent="0.25">
      <c r="A399" s="316" t="s">
        <v>835</v>
      </c>
      <c r="B399" s="316"/>
      <c r="C399" s="316"/>
      <c r="M399" s="316" t="s">
        <v>169</v>
      </c>
      <c r="N399" s="316"/>
      <c r="O399" s="316"/>
      <c r="P399" s="316"/>
      <c r="Q399" s="310">
        <v>0</v>
      </c>
      <c r="R399" s="310"/>
      <c r="T399" s="317">
        <v>10035087.16</v>
      </c>
      <c r="U399" s="317"/>
      <c r="V399" s="317"/>
      <c r="Y399" s="317">
        <v>0</v>
      </c>
      <c r="Z399" s="317"/>
      <c r="AA399" s="317"/>
      <c r="AB399" s="317"/>
      <c r="AC399" s="317"/>
      <c r="AD399" s="317"/>
      <c r="AF399" s="310">
        <v>10035087.16</v>
      </c>
      <c r="AG399" s="310"/>
      <c r="AH399" s="310"/>
      <c r="AI399" s="310"/>
      <c r="AJ399" s="310"/>
      <c r="AK399" s="310"/>
      <c r="AL399" s="310"/>
    </row>
    <row r="400" spans="1:40" ht="11.1" customHeight="1" x14ac:dyDescent="0.25">
      <c r="A400" s="313" t="s">
        <v>836</v>
      </c>
      <c r="B400" s="313"/>
      <c r="C400" s="313"/>
      <c r="J400" s="313" t="s">
        <v>216</v>
      </c>
      <c r="K400" s="313"/>
      <c r="L400" s="313"/>
      <c r="M400" s="313"/>
      <c r="N400" s="313"/>
      <c r="O400" s="313"/>
      <c r="P400" s="313"/>
      <c r="Q400" s="314">
        <v>0</v>
      </c>
      <c r="R400" s="314"/>
      <c r="T400" s="315">
        <v>635.76</v>
      </c>
      <c r="U400" s="315"/>
      <c r="V400" s="315"/>
      <c r="Y400" s="315">
        <v>0</v>
      </c>
      <c r="Z400" s="315"/>
      <c r="AA400" s="315"/>
      <c r="AB400" s="315"/>
      <c r="AC400" s="315"/>
      <c r="AD400" s="315"/>
      <c r="AF400" s="314">
        <v>635.76</v>
      </c>
      <c r="AG400" s="314"/>
      <c r="AH400" s="314"/>
      <c r="AI400" s="314"/>
      <c r="AJ400" s="314"/>
      <c r="AK400" s="314"/>
      <c r="AL400" s="314"/>
    </row>
    <row r="401" spans="1:38" ht="11.1" customHeight="1" x14ac:dyDescent="0.25">
      <c r="A401" s="313" t="s">
        <v>837</v>
      </c>
      <c r="B401" s="313"/>
      <c r="C401" s="313"/>
      <c r="K401" s="313" t="s">
        <v>216</v>
      </c>
      <c r="L401" s="313"/>
      <c r="M401" s="313"/>
      <c r="N401" s="313"/>
      <c r="O401" s="313"/>
      <c r="P401" s="313"/>
      <c r="Q401" s="314">
        <v>0</v>
      </c>
      <c r="R401" s="314"/>
      <c r="T401" s="315">
        <v>635.76</v>
      </c>
      <c r="U401" s="315"/>
      <c r="V401" s="315"/>
      <c r="Y401" s="315">
        <v>0</v>
      </c>
      <c r="Z401" s="315"/>
      <c r="AA401" s="315"/>
      <c r="AB401" s="315"/>
      <c r="AC401" s="315"/>
      <c r="AD401" s="315"/>
      <c r="AF401" s="314">
        <v>635.76</v>
      </c>
      <c r="AG401" s="314"/>
      <c r="AH401" s="314"/>
      <c r="AI401" s="314"/>
      <c r="AJ401" s="314"/>
      <c r="AK401" s="314"/>
      <c r="AL401" s="314"/>
    </row>
    <row r="402" spans="1:38" ht="11.1" customHeight="1" x14ac:dyDescent="0.25">
      <c r="A402" s="316" t="s">
        <v>838</v>
      </c>
      <c r="B402" s="316"/>
      <c r="C402" s="316"/>
      <c r="M402" s="316" t="s">
        <v>839</v>
      </c>
      <c r="N402" s="316"/>
      <c r="O402" s="316"/>
      <c r="P402" s="316"/>
      <c r="Q402" s="310">
        <v>0</v>
      </c>
      <c r="R402" s="310"/>
      <c r="T402" s="317">
        <v>635.76</v>
      </c>
      <c r="U402" s="317"/>
      <c r="V402" s="317"/>
      <c r="Y402" s="317">
        <v>0</v>
      </c>
      <c r="Z402" s="317"/>
      <c r="AA402" s="317"/>
      <c r="AB402" s="317"/>
      <c r="AC402" s="317"/>
      <c r="AD402" s="317"/>
      <c r="AF402" s="310">
        <v>635.76</v>
      </c>
      <c r="AG402" s="310"/>
      <c r="AH402" s="310"/>
      <c r="AI402" s="310"/>
      <c r="AJ402" s="310"/>
      <c r="AK402" s="310"/>
      <c r="AL402" s="310"/>
    </row>
    <row r="403" spans="1:38" ht="11.1" customHeight="1" x14ac:dyDescent="0.25">
      <c r="A403" s="313" t="s">
        <v>840</v>
      </c>
      <c r="B403" s="313"/>
      <c r="C403" s="313"/>
      <c r="I403" s="313" t="s">
        <v>792</v>
      </c>
      <c r="J403" s="313"/>
      <c r="K403" s="313"/>
      <c r="L403" s="313"/>
      <c r="M403" s="313"/>
      <c r="N403" s="313"/>
      <c r="O403" s="313"/>
      <c r="P403" s="313"/>
      <c r="Q403" s="314">
        <v>0</v>
      </c>
      <c r="R403" s="314"/>
      <c r="T403" s="315">
        <v>12304699.939999999</v>
      </c>
      <c r="U403" s="315"/>
      <c r="V403" s="315"/>
      <c r="Y403" s="315">
        <v>876931.81</v>
      </c>
      <c r="Z403" s="315"/>
      <c r="AA403" s="315"/>
      <c r="AB403" s="315"/>
      <c r="AC403" s="315"/>
      <c r="AD403" s="315"/>
      <c r="AF403" s="314">
        <v>11427768.130000001</v>
      </c>
      <c r="AG403" s="314"/>
      <c r="AH403" s="314"/>
      <c r="AI403" s="314"/>
      <c r="AJ403" s="314"/>
      <c r="AK403" s="314"/>
      <c r="AL403" s="314"/>
    </row>
    <row r="404" spans="1:38" ht="11.1" customHeight="1" x14ac:dyDescent="0.25">
      <c r="A404" s="313" t="s">
        <v>841</v>
      </c>
      <c r="B404" s="313"/>
      <c r="C404" s="313"/>
      <c r="J404" s="313" t="s">
        <v>216</v>
      </c>
      <c r="K404" s="313"/>
      <c r="L404" s="313"/>
      <c r="M404" s="313"/>
      <c r="N404" s="313"/>
      <c r="O404" s="313"/>
      <c r="P404" s="313"/>
      <c r="Q404" s="314">
        <v>0</v>
      </c>
      <c r="R404" s="314"/>
      <c r="T404" s="315">
        <v>12304699.939999999</v>
      </c>
      <c r="U404" s="315"/>
      <c r="V404" s="315"/>
      <c r="Y404" s="315">
        <v>876931.81</v>
      </c>
      <c r="Z404" s="315"/>
      <c r="AA404" s="315"/>
      <c r="AB404" s="315"/>
      <c r="AC404" s="315"/>
      <c r="AD404" s="315"/>
      <c r="AF404" s="314">
        <v>11427768.130000001</v>
      </c>
      <c r="AG404" s="314"/>
      <c r="AH404" s="314"/>
      <c r="AI404" s="314"/>
      <c r="AJ404" s="314"/>
      <c r="AK404" s="314"/>
      <c r="AL404" s="314"/>
    </row>
    <row r="405" spans="1:38" ht="11.1" customHeight="1" x14ac:dyDescent="0.25">
      <c r="A405" s="313" t="s">
        <v>842</v>
      </c>
      <c r="B405" s="313"/>
      <c r="C405" s="313"/>
      <c r="K405" s="313" t="s">
        <v>217</v>
      </c>
      <c r="L405" s="313"/>
      <c r="M405" s="313"/>
      <c r="N405" s="313"/>
      <c r="O405" s="313"/>
      <c r="P405" s="313"/>
      <c r="Q405" s="314">
        <v>0</v>
      </c>
      <c r="R405" s="314"/>
      <c r="T405" s="315">
        <v>12304699.939999999</v>
      </c>
      <c r="U405" s="315"/>
      <c r="V405" s="315"/>
      <c r="Y405" s="315">
        <v>876931.81</v>
      </c>
      <c r="Z405" s="315"/>
      <c r="AA405" s="315"/>
      <c r="AB405" s="315"/>
      <c r="AC405" s="315"/>
      <c r="AD405" s="315"/>
      <c r="AF405" s="314">
        <v>11427768.130000001</v>
      </c>
      <c r="AG405" s="314"/>
      <c r="AH405" s="314"/>
      <c r="AI405" s="314"/>
      <c r="AJ405" s="314"/>
      <c r="AK405" s="314"/>
      <c r="AL405" s="314"/>
    </row>
    <row r="406" spans="1:38" ht="11.1" customHeight="1" x14ac:dyDescent="0.25">
      <c r="A406" s="316" t="s">
        <v>843</v>
      </c>
      <c r="B406" s="316"/>
      <c r="C406" s="316"/>
      <c r="M406" s="316" t="s">
        <v>99</v>
      </c>
      <c r="N406" s="316"/>
      <c r="O406" s="316"/>
      <c r="P406" s="316"/>
      <c r="Q406" s="310">
        <v>0</v>
      </c>
      <c r="R406" s="310"/>
      <c r="T406" s="317">
        <v>4200729.8899999997</v>
      </c>
      <c r="U406" s="317"/>
      <c r="V406" s="317"/>
      <c r="Y406" s="317">
        <v>876931.81</v>
      </c>
      <c r="Z406" s="317"/>
      <c r="AA406" s="317"/>
      <c r="AB406" s="317"/>
      <c r="AC406" s="317"/>
      <c r="AD406" s="317"/>
      <c r="AF406" s="310">
        <v>3323798.08</v>
      </c>
      <c r="AG406" s="310"/>
      <c r="AH406" s="310"/>
      <c r="AI406" s="310"/>
      <c r="AJ406" s="310"/>
      <c r="AK406" s="310"/>
      <c r="AL406" s="310"/>
    </row>
    <row r="407" spans="1:38" ht="11.1" customHeight="1" x14ac:dyDescent="0.25">
      <c r="A407" s="316" t="s">
        <v>844</v>
      </c>
      <c r="B407" s="316"/>
      <c r="C407" s="316"/>
      <c r="M407" s="316" t="s">
        <v>103</v>
      </c>
      <c r="N407" s="316"/>
      <c r="O407" s="316"/>
      <c r="P407" s="316"/>
      <c r="Q407" s="310">
        <v>0</v>
      </c>
      <c r="R407" s="310"/>
      <c r="T407" s="317">
        <v>8103970.0499999998</v>
      </c>
      <c r="U407" s="317"/>
      <c r="V407" s="317"/>
      <c r="Y407" s="317">
        <v>0</v>
      </c>
      <c r="Z407" s="317"/>
      <c r="AA407" s="317"/>
      <c r="AB407" s="317"/>
      <c r="AC407" s="317"/>
      <c r="AD407" s="317"/>
      <c r="AF407" s="310">
        <v>8103970.0499999998</v>
      </c>
      <c r="AG407" s="310"/>
      <c r="AH407" s="310"/>
      <c r="AI407" s="310"/>
      <c r="AJ407" s="310"/>
      <c r="AK407" s="310"/>
      <c r="AL407" s="310"/>
    </row>
    <row r="408" spans="1:38" ht="11.1" customHeight="1" x14ac:dyDescent="0.25">
      <c r="A408" s="313" t="s">
        <v>845</v>
      </c>
      <c r="B408" s="313"/>
      <c r="C408" s="313"/>
      <c r="H408" s="313" t="s">
        <v>846</v>
      </c>
      <c r="I408" s="313"/>
      <c r="J408" s="313"/>
      <c r="K408" s="313"/>
      <c r="L408" s="313"/>
      <c r="M408" s="313"/>
      <c r="N408" s="313"/>
      <c r="O408" s="313"/>
      <c r="P408" s="313"/>
      <c r="Q408" s="314">
        <v>0</v>
      </c>
      <c r="R408" s="314"/>
      <c r="T408" s="315">
        <v>336014.1</v>
      </c>
      <c r="U408" s="315"/>
      <c r="V408" s="315"/>
      <c r="Y408" s="315">
        <v>10228862.23</v>
      </c>
      <c r="Z408" s="315"/>
      <c r="AA408" s="315"/>
      <c r="AB408" s="315"/>
      <c r="AC408" s="315"/>
      <c r="AD408" s="315"/>
      <c r="AF408" s="314">
        <v>-9892848.1300000008</v>
      </c>
      <c r="AG408" s="314"/>
      <c r="AH408" s="314"/>
      <c r="AI408" s="314"/>
      <c r="AJ408" s="314"/>
      <c r="AK408" s="314"/>
      <c r="AL408" s="314"/>
    </row>
    <row r="409" spans="1:38" ht="11.1" customHeight="1" x14ac:dyDescent="0.25">
      <c r="A409" s="313" t="s">
        <v>847</v>
      </c>
      <c r="B409" s="313"/>
      <c r="C409" s="313"/>
      <c r="H409" s="313" t="s">
        <v>848</v>
      </c>
      <c r="I409" s="313"/>
      <c r="J409" s="313"/>
      <c r="K409" s="313"/>
      <c r="L409" s="313"/>
      <c r="M409" s="313"/>
      <c r="N409" s="313"/>
      <c r="O409" s="313"/>
      <c r="P409" s="313"/>
      <c r="Q409" s="314">
        <v>0</v>
      </c>
      <c r="R409" s="314"/>
      <c r="T409" s="315">
        <v>336014.1</v>
      </c>
      <c r="U409" s="315"/>
      <c r="V409" s="315"/>
      <c r="Y409" s="315">
        <v>193775.07</v>
      </c>
      <c r="Z409" s="315"/>
      <c r="AA409" s="315"/>
      <c r="AB409" s="315"/>
      <c r="AC409" s="315"/>
      <c r="AD409" s="315"/>
      <c r="AF409" s="314">
        <v>142239.03</v>
      </c>
      <c r="AG409" s="314"/>
      <c r="AH409" s="314"/>
      <c r="AI409" s="314"/>
      <c r="AJ409" s="314"/>
      <c r="AK409" s="314"/>
      <c r="AL409" s="314"/>
    </row>
    <row r="410" spans="1:38" ht="11.1" customHeight="1" x14ac:dyDescent="0.25">
      <c r="A410" s="313" t="s">
        <v>849</v>
      </c>
      <c r="B410" s="313"/>
      <c r="C410" s="313"/>
      <c r="H410" s="313" t="s">
        <v>848</v>
      </c>
      <c r="I410" s="313"/>
      <c r="J410" s="313"/>
      <c r="K410" s="313"/>
      <c r="L410" s="313"/>
      <c r="M410" s="313"/>
      <c r="N410" s="313"/>
      <c r="O410" s="313"/>
      <c r="P410" s="313"/>
      <c r="Q410" s="314">
        <v>0</v>
      </c>
      <c r="R410" s="314"/>
      <c r="T410" s="315">
        <v>336014.1</v>
      </c>
      <c r="U410" s="315"/>
      <c r="V410" s="315"/>
      <c r="Y410" s="315">
        <v>193775.07</v>
      </c>
      <c r="Z410" s="315"/>
      <c r="AA410" s="315"/>
      <c r="AB410" s="315"/>
      <c r="AC410" s="315"/>
      <c r="AD410" s="315"/>
      <c r="AF410" s="314">
        <v>142239.03</v>
      </c>
      <c r="AG410" s="314"/>
      <c r="AH410" s="314"/>
      <c r="AI410" s="314"/>
      <c r="AJ410" s="314"/>
      <c r="AK410" s="314"/>
      <c r="AL410" s="314"/>
    </row>
    <row r="411" spans="1:38" ht="11.1" customHeight="1" x14ac:dyDescent="0.25">
      <c r="A411" s="313" t="s">
        <v>850</v>
      </c>
      <c r="B411" s="313"/>
      <c r="C411" s="313"/>
      <c r="I411" s="313" t="s">
        <v>792</v>
      </c>
      <c r="J411" s="313"/>
      <c r="K411" s="313"/>
      <c r="L411" s="313"/>
      <c r="M411" s="313"/>
      <c r="N411" s="313"/>
      <c r="O411" s="313"/>
      <c r="P411" s="313"/>
      <c r="Q411" s="314">
        <v>0</v>
      </c>
      <c r="R411" s="314"/>
      <c r="T411" s="315">
        <v>336014.1</v>
      </c>
      <c r="U411" s="315"/>
      <c r="V411" s="315"/>
      <c r="Y411" s="315">
        <v>193775.07</v>
      </c>
      <c r="Z411" s="315"/>
      <c r="AA411" s="315"/>
      <c r="AB411" s="315"/>
      <c r="AC411" s="315"/>
      <c r="AD411" s="315"/>
      <c r="AF411" s="314">
        <v>142239.03</v>
      </c>
      <c r="AG411" s="314"/>
      <c r="AH411" s="314"/>
      <c r="AI411" s="314"/>
      <c r="AJ411" s="314"/>
      <c r="AK411" s="314"/>
      <c r="AL411" s="314"/>
    </row>
    <row r="412" spans="1:38" ht="11.1" customHeight="1" x14ac:dyDescent="0.25">
      <c r="A412" s="313" t="s">
        <v>851</v>
      </c>
      <c r="B412" s="313"/>
      <c r="C412" s="313"/>
      <c r="J412" s="313" t="s">
        <v>852</v>
      </c>
      <c r="K412" s="313"/>
      <c r="L412" s="313"/>
      <c r="M412" s="313"/>
      <c r="N412" s="313"/>
      <c r="O412" s="313"/>
      <c r="P412" s="313"/>
      <c r="Q412" s="314">
        <v>0</v>
      </c>
      <c r="R412" s="314"/>
      <c r="T412" s="315">
        <v>94768.44</v>
      </c>
      <c r="U412" s="315"/>
      <c r="V412" s="315"/>
      <c r="Y412" s="315">
        <v>50763.99</v>
      </c>
      <c r="Z412" s="315"/>
      <c r="AA412" s="315"/>
      <c r="AB412" s="315"/>
      <c r="AC412" s="315"/>
      <c r="AD412" s="315"/>
      <c r="AF412" s="314">
        <v>44004.45</v>
      </c>
      <c r="AG412" s="314"/>
      <c r="AH412" s="314"/>
      <c r="AI412" s="314"/>
      <c r="AJ412" s="314"/>
      <c r="AK412" s="314"/>
      <c r="AL412" s="314"/>
    </row>
    <row r="413" spans="1:38" ht="11.1" customHeight="1" x14ac:dyDescent="0.25">
      <c r="A413" s="316" t="s">
        <v>853</v>
      </c>
      <c r="B413" s="316"/>
      <c r="C413" s="316"/>
      <c r="M413" s="316" t="s">
        <v>220</v>
      </c>
      <c r="N413" s="316"/>
      <c r="O413" s="316"/>
      <c r="P413" s="316"/>
      <c r="Q413" s="310">
        <v>0</v>
      </c>
      <c r="R413" s="310"/>
      <c r="T413" s="317">
        <v>94768.44</v>
      </c>
      <c r="U413" s="317"/>
      <c r="V413" s="317"/>
      <c r="Y413" s="317">
        <v>50763.99</v>
      </c>
      <c r="Z413" s="317"/>
      <c r="AA413" s="317"/>
      <c r="AB413" s="317"/>
      <c r="AC413" s="317"/>
      <c r="AD413" s="317"/>
      <c r="AF413" s="310">
        <v>44004.45</v>
      </c>
      <c r="AG413" s="310"/>
      <c r="AH413" s="310"/>
      <c r="AI413" s="310"/>
      <c r="AJ413" s="310"/>
      <c r="AK413" s="310"/>
      <c r="AL413" s="310"/>
    </row>
    <row r="414" spans="1:38" ht="11.1" customHeight="1" x14ac:dyDescent="0.25">
      <c r="A414" s="313" t="s">
        <v>854</v>
      </c>
      <c r="B414" s="313"/>
      <c r="C414" s="313"/>
      <c r="J414" s="313" t="s">
        <v>855</v>
      </c>
      <c r="K414" s="313"/>
      <c r="L414" s="313"/>
      <c r="M414" s="313"/>
      <c r="N414" s="313"/>
      <c r="O414" s="313"/>
      <c r="P414" s="313"/>
      <c r="Q414" s="314">
        <v>0</v>
      </c>
      <c r="R414" s="314"/>
      <c r="T414" s="315">
        <v>241245.66</v>
      </c>
      <c r="U414" s="315"/>
      <c r="V414" s="315"/>
      <c r="Y414" s="315">
        <v>143011.07999999999</v>
      </c>
      <c r="Z414" s="315"/>
      <c r="AA414" s="315"/>
      <c r="AB414" s="315"/>
      <c r="AC414" s="315"/>
      <c r="AD414" s="315"/>
      <c r="AF414" s="314">
        <v>98234.58</v>
      </c>
      <c r="AG414" s="314"/>
      <c r="AH414" s="314"/>
      <c r="AI414" s="314"/>
      <c r="AJ414" s="314"/>
      <c r="AK414" s="314"/>
      <c r="AL414" s="314"/>
    </row>
    <row r="415" spans="1:38" ht="11.1" customHeight="1" x14ac:dyDescent="0.25">
      <c r="A415" s="316" t="s">
        <v>856</v>
      </c>
      <c r="B415" s="316"/>
      <c r="C415" s="316"/>
      <c r="M415" s="316" t="s">
        <v>221</v>
      </c>
      <c r="N415" s="316"/>
      <c r="O415" s="316"/>
      <c r="P415" s="316"/>
      <c r="Q415" s="310">
        <v>0</v>
      </c>
      <c r="R415" s="310"/>
      <c r="T415" s="317">
        <v>241245.66</v>
      </c>
      <c r="U415" s="317"/>
      <c r="V415" s="317"/>
      <c r="Y415" s="317">
        <v>143011.07999999999</v>
      </c>
      <c r="Z415" s="317"/>
      <c r="AA415" s="317"/>
      <c r="AB415" s="317"/>
      <c r="AC415" s="317"/>
      <c r="AD415" s="317"/>
      <c r="AF415" s="310">
        <v>98234.58</v>
      </c>
      <c r="AG415" s="310"/>
      <c r="AH415" s="310"/>
      <c r="AI415" s="310"/>
      <c r="AJ415" s="310"/>
      <c r="AK415" s="310"/>
      <c r="AL415" s="310"/>
    </row>
    <row r="416" spans="1:38" ht="11.1" customHeight="1" x14ac:dyDescent="0.25">
      <c r="A416" s="313" t="s">
        <v>857</v>
      </c>
      <c r="B416" s="313"/>
      <c r="C416" s="313"/>
      <c r="H416" s="313" t="s">
        <v>858</v>
      </c>
      <c r="I416" s="313"/>
      <c r="J416" s="313"/>
      <c r="K416" s="313"/>
      <c r="L416" s="313"/>
      <c r="M416" s="313"/>
      <c r="N416" s="313"/>
      <c r="O416" s="313"/>
      <c r="P416" s="313"/>
      <c r="Q416" s="314">
        <v>0</v>
      </c>
      <c r="R416" s="314"/>
      <c r="T416" s="315">
        <v>0</v>
      </c>
      <c r="U416" s="315"/>
      <c r="V416" s="315"/>
      <c r="Y416" s="315">
        <v>10035087.16</v>
      </c>
      <c r="Z416" s="315"/>
      <c r="AA416" s="315"/>
      <c r="AB416" s="315"/>
      <c r="AC416" s="315"/>
      <c r="AD416" s="315"/>
      <c r="AF416" s="314">
        <v>-10035087.16</v>
      </c>
      <c r="AG416" s="314"/>
      <c r="AH416" s="314"/>
      <c r="AI416" s="314"/>
      <c r="AJ416" s="314"/>
      <c r="AK416" s="314"/>
      <c r="AL416" s="314"/>
    </row>
    <row r="417" spans="1:38" ht="11.1" customHeight="1" x14ac:dyDescent="0.25">
      <c r="A417" s="313" t="s">
        <v>859</v>
      </c>
      <c r="B417" s="313"/>
      <c r="C417" s="313"/>
      <c r="H417" s="313" t="s">
        <v>858</v>
      </c>
      <c r="I417" s="313"/>
      <c r="J417" s="313"/>
      <c r="K417" s="313"/>
      <c r="L417" s="313"/>
      <c r="M417" s="313"/>
      <c r="N417" s="313"/>
      <c r="O417" s="313"/>
      <c r="P417" s="313"/>
      <c r="Q417" s="314">
        <v>0</v>
      </c>
      <c r="R417" s="314"/>
      <c r="T417" s="315">
        <v>0</v>
      </c>
      <c r="U417" s="315"/>
      <c r="V417" s="315"/>
      <c r="Y417" s="315">
        <v>10035087.16</v>
      </c>
      <c r="Z417" s="315"/>
      <c r="AA417" s="315"/>
      <c r="AB417" s="315"/>
      <c r="AC417" s="315"/>
      <c r="AD417" s="315"/>
      <c r="AF417" s="314">
        <v>-10035087.16</v>
      </c>
      <c r="AG417" s="314"/>
      <c r="AH417" s="314"/>
      <c r="AI417" s="314"/>
      <c r="AJ417" s="314"/>
      <c r="AK417" s="314"/>
      <c r="AL417" s="314"/>
    </row>
    <row r="418" spans="1:38" ht="11.1" customHeight="1" x14ac:dyDescent="0.25">
      <c r="A418" s="313" t="s">
        <v>860</v>
      </c>
      <c r="B418" s="313"/>
      <c r="C418" s="313"/>
      <c r="I418" s="313" t="s">
        <v>792</v>
      </c>
      <c r="J418" s="313"/>
      <c r="K418" s="313"/>
      <c r="L418" s="313"/>
      <c r="M418" s="313"/>
      <c r="N418" s="313"/>
      <c r="O418" s="313"/>
      <c r="P418" s="313"/>
      <c r="Q418" s="314">
        <v>0</v>
      </c>
      <c r="R418" s="314"/>
      <c r="T418" s="315">
        <v>0</v>
      </c>
      <c r="U418" s="315"/>
      <c r="V418" s="315"/>
      <c r="Y418" s="315">
        <v>10035087.16</v>
      </c>
      <c r="Z418" s="315"/>
      <c r="AA418" s="315"/>
      <c r="AB418" s="315"/>
      <c r="AC418" s="315"/>
      <c r="AD418" s="315"/>
      <c r="AF418" s="314">
        <v>-10035087.16</v>
      </c>
      <c r="AG418" s="314"/>
      <c r="AH418" s="314"/>
      <c r="AI418" s="314"/>
      <c r="AJ418" s="314"/>
      <c r="AK418" s="314"/>
      <c r="AL418" s="314"/>
    </row>
    <row r="419" spans="1:38" ht="11.1" customHeight="1" x14ac:dyDescent="0.25">
      <c r="A419" s="313" t="s">
        <v>861</v>
      </c>
      <c r="B419" s="313"/>
      <c r="C419" s="313"/>
      <c r="J419" s="313" t="s">
        <v>222</v>
      </c>
      <c r="K419" s="313"/>
      <c r="L419" s="313"/>
      <c r="M419" s="313"/>
      <c r="N419" s="313"/>
      <c r="O419" s="313"/>
      <c r="P419" s="313"/>
      <c r="Q419" s="314">
        <v>0</v>
      </c>
      <c r="R419" s="314"/>
      <c r="T419" s="315">
        <v>0</v>
      </c>
      <c r="U419" s="315"/>
      <c r="V419" s="315"/>
      <c r="Y419" s="315">
        <v>10035087.16</v>
      </c>
      <c r="Z419" s="315"/>
      <c r="AA419" s="315"/>
      <c r="AB419" s="315"/>
      <c r="AC419" s="315"/>
      <c r="AD419" s="315"/>
      <c r="AF419" s="314">
        <v>-10035087.16</v>
      </c>
      <c r="AG419" s="314"/>
      <c r="AH419" s="314"/>
      <c r="AI419" s="314"/>
      <c r="AJ419" s="314"/>
      <c r="AK419" s="314"/>
      <c r="AL419" s="314"/>
    </row>
    <row r="420" spans="1:38" ht="11.1" customHeight="1" x14ac:dyDescent="0.25">
      <c r="A420" s="313" t="s">
        <v>862</v>
      </c>
      <c r="B420" s="313"/>
      <c r="C420" s="313"/>
      <c r="K420" s="313" t="s">
        <v>222</v>
      </c>
      <c r="L420" s="313"/>
      <c r="M420" s="313"/>
      <c r="N420" s="313"/>
      <c r="O420" s="313"/>
      <c r="P420" s="313"/>
      <c r="Q420" s="314">
        <v>0</v>
      </c>
      <c r="R420" s="314"/>
      <c r="T420" s="315">
        <v>0</v>
      </c>
      <c r="U420" s="315"/>
      <c r="V420" s="315"/>
      <c r="Y420" s="315">
        <v>10035087.16</v>
      </c>
      <c r="Z420" s="315"/>
      <c r="AA420" s="315"/>
      <c r="AB420" s="315"/>
      <c r="AC420" s="315"/>
      <c r="AD420" s="315"/>
      <c r="AF420" s="314">
        <v>-10035087.16</v>
      </c>
      <c r="AG420" s="314"/>
      <c r="AH420" s="314"/>
      <c r="AI420" s="314"/>
      <c r="AJ420" s="314"/>
      <c r="AK420" s="314"/>
      <c r="AL420" s="314"/>
    </row>
    <row r="421" spans="1:38" ht="11.1" customHeight="1" x14ac:dyDescent="0.25">
      <c r="A421" s="316" t="s">
        <v>863</v>
      </c>
      <c r="B421" s="316"/>
      <c r="C421" s="316"/>
      <c r="M421" s="316" t="s">
        <v>222</v>
      </c>
      <c r="N421" s="316"/>
      <c r="O421" s="316"/>
      <c r="P421" s="316"/>
      <c r="Q421" s="310">
        <v>0</v>
      </c>
      <c r="R421" s="310"/>
      <c r="T421" s="317">
        <v>0</v>
      </c>
      <c r="U421" s="317"/>
      <c r="V421" s="317"/>
      <c r="Y421" s="317">
        <v>10035087.16</v>
      </c>
      <c r="Z421" s="317"/>
      <c r="AA421" s="317"/>
      <c r="AB421" s="317"/>
      <c r="AC421" s="317"/>
      <c r="AD421" s="317"/>
      <c r="AF421" s="310">
        <v>-10035087.16</v>
      </c>
      <c r="AG421" s="310"/>
      <c r="AH421" s="310"/>
      <c r="AI421" s="310"/>
      <c r="AJ421" s="310"/>
      <c r="AK421" s="310"/>
      <c r="AL421" s="310"/>
    </row>
    <row r="422" spans="1:38" ht="11.1" customHeight="1" x14ac:dyDescent="0.25">
      <c r="P422" s="310">
        <v>0</v>
      </c>
      <c r="Q422" s="310"/>
      <c r="R422" s="310"/>
      <c r="T422" s="311">
        <v>277631939.95999998</v>
      </c>
      <c r="U422" s="311"/>
      <c r="V422" s="311"/>
      <c r="X422" s="311">
        <v>277631939.95999998</v>
      </c>
      <c r="Y422" s="311"/>
      <c r="Z422" s="311"/>
      <c r="AA422" s="311"/>
      <c r="AB422" s="311"/>
      <c r="AC422" s="311"/>
      <c r="AD422" s="311"/>
      <c r="AF422" s="310">
        <v>0</v>
      </c>
      <c r="AG422" s="310"/>
      <c r="AH422" s="310"/>
      <c r="AI422" s="310"/>
      <c r="AJ422" s="310"/>
      <c r="AK422" s="310"/>
      <c r="AL422" s="310"/>
    </row>
    <row r="423" spans="1:38" ht="11.85" customHeight="1" x14ac:dyDescent="0.25">
      <c r="A423" s="312"/>
      <c r="B423" s="312"/>
      <c r="C423" s="312"/>
      <c r="D423" s="312"/>
      <c r="E423" s="312"/>
      <c r="F423" s="312"/>
      <c r="G423" s="312"/>
      <c r="H423" s="312"/>
      <c r="I423" s="312"/>
      <c r="J423" s="312"/>
      <c r="K423" s="312"/>
      <c r="L423" s="312"/>
      <c r="M423" s="312"/>
      <c r="N423" s="312"/>
      <c r="O423" s="312"/>
      <c r="P423" s="312"/>
      <c r="Q423" s="312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</row>
  </sheetData>
  <customSheetViews>
    <customSheetView guid="{352D79C3-3652-4ECC-AAA7-A7E48FCDBDCA}" topLeftCell="A178">
      <selection activeCell="K202" sqref="K202:Q202"/>
      <pageMargins left="0.511811024" right="0.511811024" top="0.78740157499999996" bottom="0.78740157499999996" header="0.31496062000000002" footer="0.31496062000000002"/>
    </customSheetView>
  </customSheetViews>
  <mergeCells count="2519">
    <mergeCell ref="AF316:AL316"/>
    <mergeCell ref="A311:C311"/>
    <mergeCell ref="A310:C310"/>
    <mergeCell ref="AF313:AL313"/>
    <mergeCell ref="AF314:AL314"/>
    <mergeCell ref="AF315:AL315"/>
    <mergeCell ref="A312:C312"/>
    <mergeCell ref="AJ5:AL5"/>
    <mergeCell ref="AF6:AL6"/>
    <mergeCell ref="AF7:AL7"/>
    <mergeCell ref="C1:AL1"/>
    <mergeCell ref="C2:M2"/>
    <mergeCell ref="O2:R2"/>
    <mergeCell ref="Z2:AB2"/>
    <mergeCell ref="AD2:AG2"/>
    <mergeCell ref="AI2:AK2"/>
    <mergeCell ref="V3:Z3"/>
    <mergeCell ref="AB3:AF3"/>
    <mergeCell ref="AH3:AI3"/>
    <mergeCell ref="AK3:AL3"/>
    <mergeCell ref="U5:V5"/>
    <mergeCell ref="AA5:AD5"/>
    <mergeCell ref="T6:V6"/>
    <mergeCell ref="Y6:AD6"/>
    <mergeCell ref="AF245:AL245"/>
    <mergeCell ref="AF246:AL246"/>
    <mergeCell ref="AF247:AL247"/>
    <mergeCell ref="AF248:AL248"/>
    <mergeCell ref="AF249:AL249"/>
    <mergeCell ref="T303:V303"/>
    <mergeCell ref="Y303:AD303"/>
    <mergeCell ref="AF311:AL311"/>
    <mergeCell ref="AF312:AL312"/>
    <mergeCell ref="A309:C309"/>
    <mergeCell ref="A308:C308"/>
    <mergeCell ref="A307:C307"/>
    <mergeCell ref="AF307:AL307"/>
    <mergeCell ref="AF308:AL308"/>
    <mergeCell ref="AF309:AL309"/>
    <mergeCell ref="M307:P307"/>
    <mergeCell ref="Q307:R307"/>
    <mergeCell ref="T307:V307"/>
    <mergeCell ref="Y307:AD307"/>
    <mergeCell ref="L308:P308"/>
    <mergeCell ref="Q308:R308"/>
    <mergeCell ref="Q306:R306"/>
    <mergeCell ref="T306:V306"/>
    <mergeCell ref="Y306:AD306"/>
    <mergeCell ref="A303:C303"/>
    <mergeCell ref="AF303:AL303"/>
    <mergeCell ref="AF310:AL310"/>
    <mergeCell ref="T305:V305"/>
    <mergeCell ref="Y305:AD305"/>
    <mergeCell ref="K312:P312"/>
    <mergeCell ref="Q312:R312"/>
    <mergeCell ref="T312:V312"/>
    <mergeCell ref="Y312:AD312"/>
    <mergeCell ref="AF8:AL8"/>
    <mergeCell ref="AF9:AL9"/>
    <mergeCell ref="AF10:AL10"/>
    <mergeCell ref="AF11:AL11"/>
    <mergeCell ref="A306:C306"/>
    <mergeCell ref="A305:C305"/>
    <mergeCell ref="A304:C304"/>
    <mergeCell ref="AF304:AL304"/>
    <mergeCell ref="AF305:AL305"/>
    <mergeCell ref="AF306:AL306"/>
    <mergeCell ref="M304:P304"/>
    <mergeCell ref="Q304:R304"/>
    <mergeCell ref="T304:V304"/>
    <mergeCell ref="Y304:AD304"/>
    <mergeCell ref="M305:P305"/>
    <mergeCell ref="Q305:R305"/>
    <mergeCell ref="A300:C300"/>
    <mergeCell ref="A299:C299"/>
    <mergeCell ref="A298:C298"/>
    <mergeCell ref="AF298:AL298"/>
    <mergeCell ref="AF299:AL299"/>
    <mergeCell ref="AF300:AL300"/>
    <mergeCell ref="Y298:AD298"/>
    <mergeCell ref="M299:P299"/>
    <mergeCell ref="Q299:R299"/>
    <mergeCell ref="T299:V299"/>
    <mergeCell ref="Y299:AD299"/>
    <mergeCell ref="M300:P300"/>
    <mergeCell ref="Q300:R300"/>
    <mergeCell ref="T300:V300"/>
    <mergeCell ref="Y300:AD300"/>
    <mergeCell ref="M306:P306"/>
    <mergeCell ref="T302:V302"/>
    <mergeCell ref="A297:C297"/>
    <mergeCell ref="A296:C296"/>
    <mergeCell ref="A295:C295"/>
    <mergeCell ref="AF295:AL295"/>
    <mergeCell ref="AF296:AL296"/>
    <mergeCell ref="AF297:AL297"/>
    <mergeCell ref="M295:P295"/>
    <mergeCell ref="Q295:R295"/>
    <mergeCell ref="T295:V295"/>
    <mergeCell ref="Y295:AD295"/>
    <mergeCell ref="J296:P296"/>
    <mergeCell ref="Q296:R296"/>
    <mergeCell ref="T296:V296"/>
    <mergeCell ref="Y296:AD296"/>
    <mergeCell ref="K297:P297"/>
    <mergeCell ref="Q297:R297"/>
    <mergeCell ref="T297:V297"/>
    <mergeCell ref="Y297:AD297"/>
    <mergeCell ref="A302:C302"/>
    <mergeCell ref="A301:C301"/>
    <mergeCell ref="AF301:AL301"/>
    <mergeCell ref="AF302:AL302"/>
    <mergeCell ref="M301:P301"/>
    <mergeCell ref="Q301:R301"/>
    <mergeCell ref="T301:V301"/>
    <mergeCell ref="Y301:AD301"/>
    <mergeCell ref="M302:P302"/>
    <mergeCell ref="Q302:R302"/>
    <mergeCell ref="A294:C294"/>
    <mergeCell ref="A293:C293"/>
    <mergeCell ref="A292:C292"/>
    <mergeCell ref="AF292:AL292"/>
    <mergeCell ref="AF293:AL293"/>
    <mergeCell ref="AF294:AL294"/>
    <mergeCell ref="J292:P292"/>
    <mergeCell ref="Q292:R292"/>
    <mergeCell ref="T292:V292"/>
    <mergeCell ref="Y292:AD292"/>
    <mergeCell ref="K293:P293"/>
    <mergeCell ref="Q293:R293"/>
    <mergeCell ref="T293:V293"/>
    <mergeCell ref="Y293:AD293"/>
    <mergeCell ref="L294:P294"/>
    <mergeCell ref="Q294:R294"/>
    <mergeCell ref="T294:V294"/>
    <mergeCell ref="Y294:AD294"/>
    <mergeCell ref="A291:C291"/>
    <mergeCell ref="A290:C290"/>
    <mergeCell ref="A289:C289"/>
    <mergeCell ref="AF289:AL289"/>
    <mergeCell ref="AF290:AL290"/>
    <mergeCell ref="AF291:AL291"/>
    <mergeCell ref="Q289:R289"/>
    <mergeCell ref="T289:V289"/>
    <mergeCell ref="Y289:AD289"/>
    <mergeCell ref="H290:P290"/>
    <mergeCell ref="Q290:R290"/>
    <mergeCell ref="T290:V290"/>
    <mergeCell ref="Y290:AD290"/>
    <mergeCell ref="I291:P291"/>
    <mergeCell ref="Q291:R291"/>
    <mergeCell ref="T291:V291"/>
    <mergeCell ref="Y291:AD291"/>
    <mergeCell ref="A288:C288"/>
    <mergeCell ref="A287:C287"/>
    <mergeCell ref="A286:C286"/>
    <mergeCell ref="AF286:AL286"/>
    <mergeCell ref="AF287:AL287"/>
    <mergeCell ref="AF288:AL288"/>
    <mergeCell ref="M286:P286"/>
    <mergeCell ref="Q286:R286"/>
    <mergeCell ref="T286:V286"/>
    <mergeCell ref="Y286:AD286"/>
    <mergeCell ref="M287:P287"/>
    <mergeCell ref="Q287:R287"/>
    <mergeCell ref="T287:V287"/>
    <mergeCell ref="Y287:AD287"/>
    <mergeCell ref="H288:P288"/>
    <mergeCell ref="Q288:R288"/>
    <mergeCell ref="T288:V288"/>
    <mergeCell ref="Y288:AD288"/>
    <mergeCell ref="A282:C282"/>
    <mergeCell ref="A281:C281"/>
    <mergeCell ref="A280:C280"/>
    <mergeCell ref="AF280:AL280"/>
    <mergeCell ref="AF281:AL281"/>
    <mergeCell ref="AF282:AL282"/>
    <mergeCell ref="Y281:AD281"/>
    <mergeCell ref="I282:P282"/>
    <mergeCell ref="Q282:R282"/>
    <mergeCell ref="T282:V282"/>
    <mergeCell ref="Y282:AD282"/>
    <mergeCell ref="M283:P283"/>
    <mergeCell ref="Q283:R283"/>
    <mergeCell ref="T283:V283"/>
    <mergeCell ref="Y283:AD283"/>
    <mergeCell ref="A285:C285"/>
    <mergeCell ref="A284:C284"/>
    <mergeCell ref="A283:C283"/>
    <mergeCell ref="AF283:AL283"/>
    <mergeCell ref="AF284:AL284"/>
    <mergeCell ref="AF285:AL285"/>
    <mergeCell ref="M284:P284"/>
    <mergeCell ref="Q284:R284"/>
    <mergeCell ref="T284:V284"/>
    <mergeCell ref="Y284:AD284"/>
    <mergeCell ref="M285:P285"/>
    <mergeCell ref="Q285:R285"/>
    <mergeCell ref="T285:V285"/>
    <mergeCell ref="Y285:AD285"/>
    <mergeCell ref="A279:C279"/>
    <mergeCell ref="A278:C278"/>
    <mergeCell ref="A277:C277"/>
    <mergeCell ref="AF277:AL277"/>
    <mergeCell ref="AF278:AL278"/>
    <mergeCell ref="AF279:AL279"/>
    <mergeCell ref="Q278:R278"/>
    <mergeCell ref="T278:V278"/>
    <mergeCell ref="Y278:AD278"/>
    <mergeCell ref="M279:P279"/>
    <mergeCell ref="Q279:R279"/>
    <mergeCell ref="T279:V279"/>
    <mergeCell ref="Y279:AD279"/>
    <mergeCell ref="M280:P280"/>
    <mergeCell ref="Q280:R280"/>
    <mergeCell ref="T280:V280"/>
    <mergeCell ref="Y280:AD280"/>
    <mergeCell ref="A276:C276"/>
    <mergeCell ref="A275:C275"/>
    <mergeCell ref="A274:C274"/>
    <mergeCell ref="AF274:AL274"/>
    <mergeCell ref="AF275:AL275"/>
    <mergeCell ref="AF276:AL276"/>
    <mergeCell ref="M275:P275"/>
    <mergeCell ref="Q275:R275"/>
    <mergeCell ref="T275:V275"/>
    <mergeCell ref="Y275:AD275"/>
    <mergeCell ref="M276:P276"/>
    <mergeCell ref="Q276:R276"/>
    <mergeCell ref="T276:V276"/>
    <mergeCell ref="Y276:AD276"/>
    <mergeCell ref="M277:P277"/>
    <mergeCell ref="Q277:R277"/>
    <mergeCell ref="T277:V277"/>
    <mergeCell ref="Y277:AD277"/>
    <mergeCell ref="A273:C273"/>
    <mergeCell ref="A272:C272"/>
    <mergeCell ref="A271:C271"/>
    <mergeCell ref="AF271:AL271"/>
    <mergeCell ref="AF272:AL272"/>
    <mergeCell ref="AF273:AL273"/>
    <mergeCell ref="Y271:AD271"/>
    <mergeCell ref="I272:P272"/>
    <mergeCell ref="Q272:R272"/>
    <mergeCell ref="T272:V272"/>
    <mergeCell ref="Y272:AD272"/>
    <mergeCell ref="M273:P273"/>
    <mergeCell ref="Q273:R273"/>
    <mergeCell ref="T273:V273"/>
    <mergeCell ref="Y273:AD273"/>
    <mergeCell ref="I274:P274"/>
    <mergeCell ref="Q274:R274"/>
    <mergeCell ref="T274:V274"/>
    <mergeCell ref="Y274:AD274"/>
    <mergeCell ref="A270:C270"/>
    <mergeCell ref="A269:C269"/>
    <mergeCell ref="A268:C268"/>
    <mergeCell ref="AF268:AL268"/>
    <mergeCell ref="AF269:AL269"/>
    <mergeCell ref="AF270:AL270"/>
    <mergeCell ref="H268:P268"/>
    <mergeCell ref="Q268:R268"/>
    <mergeCell ref="T268:V268"/>
    <mergeCell ref="Y268:AD268"/>
    <mergeCell ref="I269:P269"/>
    <mergeCell ref="Q269:R269"/>
    <mergeCell ref="T269:V269"/>
    <mergeCell ref="Y269:AD269"/>
    <mergeCell ref="M270:P270"/>
    <mergeCell ref="Q270:R270"/>
    <mergeCell ref="T270:V270"/>
    <mergeCell ref="Y270:AD270"/>
    <mergeCell ref="A267:C267"/>
    <mergeCell ref="A266:C266"/>
    <mergeCell ref="A265:C265"/>
    <mergeCell ref="AF265:AL265"/>
    <mergeCell ref="AF266:AL266"/>
    <mergeCell ref="AF267:AL267"/>
    <mergeCell ref="I265:P265"/>
    <mergeCell ref="Q265:R265"/>
    <mergeCell ref="T265:V265"/>
    <mergeCell ref="Y265:AD265"/>
    <mergeCell ref="M266:P266"/>
    <mergeCell ref="Q266:R266"/>
    <mergeCell ref="T266:V266"/>
    <mergeCell ref="Y266:AD266"/>
    <mergeCell ref="H267:P267"/>
    <mergeCell ref="Q267:R267"/>
    <mergeCell ref="T267:V267"/>
    <mergeCell ref="Y267:AD267"/>
    <mergeCell ref="A264:C264"/>
    <mergeCell ref="A263:C263"/>
    <mergeCell ref="A262:C262"/>
    <mergeCell ref="AF262:AL262"/>
    <mergeCell ref="AF263:AL263"/>
    <mergeCell ref="AF264:AL264"/>
    <mergeCell ref="I262:P262"/>
    <mergeCell ref="Q262:R262"/>
    <mergeCell ref="T262:V262"/>
    <mergeCell ref="Y262:AD262"/>
    <mergeCell ref="M263:P263"/>
    <mergeCell ref="Q263:R263"/>
    <mergeCell ref="T263:V263"/>
    <mergeCell ref="Y263:AD263"/>
    <mergeCell ref="H264:P264"/>
    <mergeCell ref="Q264:R264"/>
    <mergeCell ref="T264:V264"/>
    <mergeCell ref="Y264:AD264"/>
    <mergeCell ref="A261:C261"/>
    <mergeCell ref="A260:C260"/>
    <mergeCell ref="A259:C259"/>
    <mergeCell ref="AF259:AL259"/>
    <mergeCell ref="AF260:AL260"/>
    <mergeCell ref="AF261:AL261"/>
    <mergeCell ref="I259:P259"/>
    <mergeCell ref="Q259:R259"/>
    <mergeCell ref="T259:V259"/>
    <mergeCell ref="Y259:AD259"/>
    <mergeCell ref="M260:P260"/>
    <mergeCell ref="Q260:R260"/>
    <mergeCell ref="T260:V260"/>
    <mergeCell ref="Y260:AD260"/>
    <mergeCell ref="M261:P261"/>
    <mergeCell ref="Q261:R261"/>
    <mergeCell ref="T261:V261"/>
    <mergeCell ref="Y261:AD261"/>
    <mergeCell ref="A255:C255"/>
    <mergeCell ref="A254:C254"/>
    <mergeCell ref="A253:C253"/>
    <mergeCell ref="AF253:AL253"/>
    <mergeCell ref="AF254:AL254"/>
    <mergeCell ref="AF255:AL255"/>
    <mergeCell ref="A258:C258"/>
    <mergeCell ref="A257:C257"/>
    <mergeCell ref="A256:C256"/>
    <mergeCell ref="AF256:AL256"/>
    <mergeCell ref="AF257:AL257"/>
    <mergeCell ref="AF258:AL258"/>
    <mergeCell ref="J256:P256"/>
    <mergeCell ref="Q256:R256"/>
    <mergeCell ref="T256:V256"/>
    <mergeCell ref="Y256:AD256"/>
    <mergeCell ref="M257:P257"/>
    <mergeCell ref="Q257:R257"/>
    <mergeCell ref="T257:V257"/>
    <mergeCell ref="Y257:AD257"/>
    <mergeCell ref="H258:P258"/>
    <mergeCell ref="Q258:R258"/>
    <mergeCell ref="T258:V258"/>
    <mergeCell ref="Y258:AD258"/>
    <mergeCell ref="M253:P253"/>
    <mergeCell ref="Q253:R253"/>
    <mergeCell ref="T253:V253"/>
    <mergeCell ref="Y253:AD253"/>
    <mergeCell ref="J254:P254"/>
    <mergeCell ref="Q254:R254"/>
    <mergeCell ref="T254:V254"/>
    <mergeCell ref="Y254:AD254"/>
    <mergeCell ref="A252:C252"/>
    <mergeCell ref="A251:C251"/>
    <mergeCell ref="A250:C250"/>
    <mergeCell ref="AF252:AL252"/>
    <mergeCell ref="A249:C249"/>
    <mergeCell ref="A248:C248"/>
    <mergeCell ref="M248:P248"/>
    <mergeCell ref="Q248:R248"/>
    <mergeCell ref="T248:V248"/>
    <mergeCell ref="Y248:AD248"/>
    <mergeCell ref="M249:P249"/>
    <mergeCell ref="Q249:R249"/>
    <mergeCell ref="T249:V249"/>
    <mergeCell ref="Y249:AD249"/>
    <mergeCell ref="J250:P250"/>
    <mergeCell ref="Q250:R250"/>
    <mergeCell ref="T250:V250"/>
    <mergeCell ref="Y250:AD250"/>
    <mergeCell ref="M251:P251"/>
    <mergeCell ref="Q251:R251"/>
    <mergeCell ref="AF251:AL251"/>
    <mergeCell ref="AF250:AL250"/>
    <mergeCell ref="AF243:AL243"/>
    <mergeCell ref="AF244:AL244"/>
    <mergeCell ref="A242:C242"/>
    <mergeCell ref="A241:C241"/>
    <mergeCell ref="A240:C240"/>
    <mergeCell ref="AF240:AL240"/>
    <mergeCell ref="AF241:AL241"/>
    <mergeCell ref="AF242:AL242"/>
    <mergeCell ref="M240:P240"/>
    <mergeCell ref="Q240:R240"/>
    <mergeCell ref="T240:V240"/>
    <mergeCell ref="Y240:AD240"/>
    <mergeCell ref="J241:P241"/>
    <mergeCell ref="Q241:R241"/>
    <mergeCell ref="T241:V241"/>
    <mergeCell ref="Y241:AD241"/>
    <mergeCell ref="A247:C247"/>
    <mergeCell ref="A246:C246"/>
    <mergeCell ref="A245:C245"/>
    <mergeCell ref="A244:C244"/>
    <mergeCell ref="A243:C243"/>
    <mergeCell ref="J247:P247"/>
    <mergeCell ref="Q247:R247"/>
    <mergeCell ref="T247:V247"/>
    <mergeCell ref="Y247:AD247"/>
    <mergeCell ref="M242:P242"/>
    <mergeCell ref="Q242:R242"/>
    <mergeCell ref="T242:V242"/>
    <mergeCell ref="Y242:AD242"/>
    <mergeCell ref="M243:P243"/>
    <mergeCell ref="Q243:R243"/>
    <mergeCell ref="T243:V243"/>
    <mergeCell ref="A239:C239"/>
    <mergeCell ref="A238:C238"/>
    <mergeCell ref="A237:C237"/>
    <mergeCell ref="AF237:AL237"/>
    <mergeCell ref="AF238:AL238"/>
    <mergeCell ref="AF239:AL239"/>
    <mergeCell ref="M237:P237"/>
    <mergeCell ref="Q237:R237"/>
    <mergeCell ref="T237:V237"/>
    <mergeCell ref="Y237:AD237"/>
    <mergeCell ref="M238:P238"/>
    <mergeCell ref="Q238:R238"/>
    <mergeCell ref="T238:V238"/>
    <mergeCell ref="Y238:AD238"/>
    <mergeCell ref="M239:P239"/>
    <mergeCell ref="Q239:R239"/>
    <mergeCell ref="T239:V239"/>
    <mergeCell ref="Y239:AD239"/>
    <mergeCell ref="A236:C236"/>
    <mergeCell ref="A235:C235"/>
    <mergeCell ref="A234:C234"/>
    <mergeCell ref="AF234:AL234"/>
    <mergeCell ref="AF235:AL235"/>
    <mergeCell ref="AF236:AL236"/>
    <mergeCell ref="M234:P234"/>
    <mergeCell ref="Q234:R234"/>
    <mergeCell ref="T234:V234"/>
    <mergeCell ref="Y234:AD234"/>
    <mergeCell ref="I235:P235"/>
    <mergeCell ref="Q235:R235"/>
    <mergeCell ref="T235:V235"/>
    <mergeCell ref="Y235:AD235"/>
    <mergeCell ref="J236:P236"/>
    <mergeCell ref="Q236:R236"/>
    <mergeCell ref="T236:V236"/>
    <mergeCell ref="Y236:AD236"/>
    <mergeCell ref="A233:C233"/>
    <mergeCell ref="A232:C232"/>
    <mergeCell ref="A231:C231"/>
    <mergeCell ref="AF231:AL231"/>
    <mergeCell ref="AF232:AL232"/>
    <mergeCell ref="AF233:AL233"/>
    <mergeCell ref="J231:P231"/>
    <mergeCell ref="Q231:R231"/>
    <mergeCell ref="T231:V231"/>
    <mergeCell ref="Y231:AD231"/>
    <mergeCell ref="M232:P232"/>
    <mergeCell ref="Q232:R232"/>
    <mergeCell ref="T232:V232"/>
    <mergeCell ref="Y232:AD232"/>
    <mergeCell ref="J233:P233"/>
    <mergeCell ref="Q233:R233"/>
    <mergeCell ref="T233:V233"/>
    <mergeCell ref="Y233:AD233"/>
    <mergeCell ref="A230:C230"/>
    <mergeCell ref="A229:C229"/>
    <mergeCell ref="A228:C228"/>
    <mergeCell ref="AF228:AL228"/>
    <mergeCell ref="AF229:AL229"/>
    <mergeCell ref="AF230:AL230"/>
    <mergeCell ref="I228:P228"/>
    <mergeCell ref="Q228:R228"/>
    <mergeCell ref="T228:V228"/>
    <mergeCell ref="Y228:AD228"/>
    <mergeCell ref="J229:P229"/>
    <mergeCell ref="Q229:R229"/>
    <mergeCell ref="T229:V229"/>
    <mergeCell ref="Y229:AD229"/>
    <mergeCell ref="M230:P230"/>
    <mergeCell ref="Q230:R230"/>
    <mergeCell ref="T230:V230"/>
    <mergeCell ref="Y230:AD230"/>
    <mergeCell ref="A227:C227"/>
    <mergeCell ref="A226:C226"/>
    <mergeCell ref="A225:C225"/>
    <mergeCell ref="AF225:AL225"/>
    <mergeCell ref="AF226:AL226"/>
    <mergeCell ref="AF227:AL227"/>
    <mergeCell ref="M225:P225"/>
    <mergeCell ref="Q225:R225"/>
    <mergeCell ref="T225:V225"/>
    <mergeCell ref="Y225:AD225"/>
    <mergeCell ref="M226:P226"/>
    <mergeCell ref="Q226:R226"/>
    <mergeCell ref="T226:V226"/>
    <mergeCell ref="Y226:AD226"/>
    <mergeCell ref="H227:P227"/>
    <mergeCell ref="Q227:R227"/>
    <mergeCell ref="T227:V227"/>
    <mergeCell ref="Y227:AD227"/>
    <mergeCell ref="A224:C224"/>
    <mergeCell ref="A223:C223"/>
    <mergeCell ref="A222:C222"/>
    <mergeCell ref="AF222:AL222"/>
    <mergeCell ref="AF223:AL223"/>
    <mergeCell ref="AF224:AL224"/>
    <mergeCell ref="M222:P222"/>
    <mergeCell ref="Q222:R222"/>
    <mergeCell ref="T222:V222"/>
    <mergeCell ref="Y222:AD222"/>
    <mergeCell ref="M223:P223"/>
    <mergeCell ref="Q223:R223"/>
    <mergeCell ref="T223:V223"/>
    <mergeCell ref="Y223:AD223"/>
    <mergeCell ref="J224:P224"/>
    <mergeCell ref="Q224:R224"/>
    <mergeCell ref="T224:V224"/>
    <mergeCell ref="Y224:AD224"/>
    <mergeCell ref="A221:C221"/>
    <mergeCell ref="A220:C220"/>
    <mergeCell ref="A219:C219"/>
    <mergeCell ref="AF219:AL219"/>
    <mergeCell ref="AF220:AL220"/>
    <mergeCell ref="AF221:AL221"/>
    <mergeCell ref="M219:P219"/>
    <mergeCell ref="Q219:R219"/>
    <mergeCell ref="T219:V219"/>
    <mergeCell ref="Y219:AD219"/>
    <mergeCell ref="M220:P220"/>
    <mergeCell ref="Q220:R220"/>
    <mergeCell ref="T220:V220"/>
    <mergeCell ref="Y220:AD220"/>
    <mergeCell ref="M221:P221"/>
    <mergeCell ref="Q221:R221"/>
    <mergeCell ref="T221:V221"/>
    <mergeCell ref="Y221:AD221"/>
    <mergeCell ref="A218:C218"/>
    <mergeCell ref="A217:C217"/>
    <mergeCell ref="A216:C216"/>
    <mergeCell ref="AF216:AL216"/>
    <mergeCell ref="AF217:AL217"/>
    <mergeCell ref="AF218:AL218"/>
    <mergeCell ref="J216:P216"/>
    <mergeCell ref="Q216:R216"/>
    <mergeCell ref="T216:V216"/>
    <mergeCell ref="Y216:AD216"/>
    <mergeCell ref="M217:P217"/>
    <mergeCell ref="Q217:R217"/>
    <mergeCell ref="T217:V217"/>
    <mergeCell ref="Y217:AD217"/>
    <mergeCell ref="J218:P218"/>
    <mergeCell ref="Q218:R218"/>
    <mergeCell ref="T218:V218"/>
    <mergeCell ref="Y218:AD218"/>
    <mergeCell ref="A215:C215"/>
    <mergeCell ref="A214:C214"/>
    <mergeCell ref="A213:C213"/>
    <mergeCell ref="AF213:AL213"/>
    <mergeCell ref="AF214:AL214"/>
    <mergeCell ref="AF215:AL215"/>
    <mergeCell ref="J213:P213"/>
    <mergeCell ref="Q213:R213"/>
    <mergeCell ref="T213:V213"/>
    <mergeCell ref="Y213:AD213"/>
    <mergeCell ref="M214:P214"/>
    <mergeCell ref="Q214:R214"/>
    <mergeCell ref="T214:V214"/>
    <mergeCell ref="Y214:AD214"/>
    <mergeCell ref="M215:P215"/>
    <mergeCell ref="Q215:R215"/>
    <mergeCell ref="T215:V215"/>
    <mergeCell ref="Y215:AD215"/>
    <mergeCell ref="A212:C212"/>
    <mergeCell ref="A211:C211"/>
    <mergeCell ref="A210:C210"/>
    <mergeCell ref="AF210:AL210"/>
    <mergeCell ref="AF211:AL211"/>
    <mergeCell ref="AF212:AL212"/>
    <mergeCell ref="M210:P210"/>
    <mergeCell ref="Q210:R210"/>
    <mergeCell ref="T210:V210"/>
    <mergeCell ref="Y210:AD210"/>
    <mergeCell ref="H211:P211"/>
    <mergeCell ref="Q211:R211"/>
    <mergeCell ref="T211:V211"/>
    <mergeCell ref="Y211:AD211"/>
    <mergeCell ref="I212:P212"/>
    <mergeCell ref="Q212:R212"/>
    <mergeCell ref="T212:V212"/>
    <mergeCell ref="Y212:AD212"/>
    <mergeCell ref="A209:C209"/>
    <mergeCell ref="A208:C208"/>
    <mergeCell ref="A207:C207"/>
    <mergeCell ref="AF207:AL207"/>
    <mergeCell ref="AF208:AL208"/>
    <mergeCell ref="AF209:AL209"/>
    <mergeCell ref="M207:P207"/>
    <mergeCell ref="Q207:R207"/>
    <mergeCell ref="T207:V207"/>
    <mergeCell ref="Y207:AD207"/>
    <mergeCell ref="M208:P208"/>
    <mergeCell ref="Q208:R208"/>
    <mergeCell ref="T208:V208"/>
    <mergeCell ref="Y208:AD208"/>
    <mergeCell ref="M209:P209"/>
    <mergeCell ref="Q209:R209"/>
    <mergeCell ref="T209:V209"/>
    <mergeCell ref="Y209:AD209"/>
    <mergeCell ref="A206:C206"/>
    <mergeCell ref="A205:C205"/>
    <mergeCell ref="A204:C204"/>
    <mergeCell ref="AF204:AL204"/>
    <mergeCell ref="AF205:AL205"/>
    <mergeCell ref="AF206:AL206"/>
    <mergeCell ref="M204:P204"/>
    <mergeCell ref="Q204:R204"/>
    <mergeCell ref="T204:V204"/>
    <mergeCell ref="Y204:AD204"/>
    <mergeCell ref="M205:P205"/>
    <mergeCell ref="Q205:R205"/>
    <mergeCell ref="T205:V205"/>
    <mergeCell ref="Y205:AD205"/>
    <mergeCell ref="M206:P206"/>
    <mergeCell ref="Q206:R206"/>
    <mergeCell ref="T206:V206"/>
    <mergeCell ref="Y206:AD206"/>
    <mergeCell ref="A203:C203"/>
    <mergeCell ref="A202:C202"/>
    <mergeCell ref="A201:C201"/>
    <mergeCell ref="AF201:AL201"/>
    <mergeCell ref="AF202:AL202"/>
    <mergeCell ref="AF203:AL203"/>
    <mergeCell ref="M201:P201"/>
    <mergeCell ref="Q201:R201"/>
    <mergeCell ref="T201:V201"/>
    <mergeCell ref="Y201:AD201"/>
    <mergeCell ref="M202:P202"/>
    <mergeCell ref="Q202:R202"/>
    <mergeCell ref="T202:V202"/>
    <mergeCell ref="Y202:AD202"/>
    <mergeCell ref="M203:P203"/>
    <mergeCell ref="Q203:R203"/>
    <mergeCell ref="T203:V203"/>
    <mergeCell ref="Y203:AD203"/>
    <mergeCell ref="A200:C200"/>
    <mergeCell ref="A199:C199"/>
    <mergeCell ref="A198:C198"/>
    <mergeCell ref="AF198:AL198"/>
    <mergeCell ref="AF199:AL199"/>
    <mergeCell ref="AF200:AL200"/>
    <mergeCell ref="M198:P198"/>
    <mergeCell ref="Q198:R198"/>
    <mergeCell ref="T198:V198"/>
    <mergeCell ref="Y198:AD198"/>
    <mergeCell ref="M199:P199"/>
    <mergeCell ref="Q199:R199"/>
    <mergeCell ref="T199:V199"/>
    <mergeCell ref="Y199:AD199"/>
    <mergeCell ref="M200:P200"/>
    <mergeCell ref="Q200:R200"/>
    <mergeCell ref="T200:V200"/>
    <mergeCell ref="Y200:AD200"/>
    <mergeCell ref="A197:C197"/>
    <mergeCell ref="A196:C196"/>
    <mergeCell ref="A195:C195"/>
    <mergeCell ref="AF195:AL195"/>
    <mergeCell ref="AF196:AL196"/>
    <mergeCell ref="AF197:AL197"/>
    <mergeCell ref="M195:P195"/>
    <mergeCell ref="Q195:R195"/>
    <mergeCell ref="T195:V195"/>
    <mergeCell ref="Y195:AD195"/>
    <mergeCell ref="M196:P196"/>
    <mergeCell ref="Q196:R196"/>
    <mergeCell ref="T196:V196"/>
    <mergeCell ref="Y196:AD196"/>
    <mergeCell ref="M197:P197"/>
    <mergeCell ref="Q197:R197"/>
    <mergeCell ref="T197:V197"/>
    <mergeCell ref="Y197:AD197"/>
    <mergeCell ref="A194:C194"/>
    <mergeCell ref="A193:C193"/>
    <mergeCell ref="A192:C192"/>
    <mergeCell ref="AF192:AL192"/>
    <mergeCell ref="AF193:AL193"/>
    <mergeCell ref="AF194:AL194"/>
    <mergeCell ref="M192:P192"/>
    <mergeCell ref="Q192:R192"/>
    <mergeCell ref="T192:V192"/>
    <mergeCell ref="Y192:AD192"/>
    <mergeCell ref="M193:P193"/>
    <mergeCell ref="Q193:R193"/>
    <mergeCell ref="T193:V193"/>
    <mergeCell ref="Y193:AD193"/>
    <mergeCell ref="M194:P194"/>
    <mergeCell ref="Q194:R194"/>
    <mergeCell ref="T194:V194"/>
    <mergeCell ref="Y194:AD194"/>
    <mergeCell ref="A191:C191"/>
    <mergeCell ref="A190:C190"/>
    <mergeCell ref="A189:C189"/>
    <mergeCell ref="AF189:AL189"/>
    <mergeCell ref="AF190:AL190"/>
    <mergeCell ref="AF191:AL191"/>
    <mergeCell ref="M189:P189"/>
    <mergeCell ref="Q189:R189"/>
    <mergeCell ref="T189:V189"/>
    <mergeCell ref="Y189:AD189"/>
    <mergeCell ref="M190:P190"/>
    <mergeCell ref="Q190:R190"/>
    <mergeCell ref="T190:V190"/>
    <mergeCell ref="Y190:AD190"/>
    <mergeCell ref="M191:P191"/>
    <mergeCell ref="Q191:R191"/>
    <mergeCell ref="T191:V191"/>
    <mergeCell ref="Y191:AD191"/>
    <mergeCell ref="A188:C188"/>
    <mergeCell ref="A187:C187"/>
    <mergeCell ref="A186:C186"/>
    <mergeCell ref="AF186:AL186"/>
    <mergeCell ref="AF187:AL187"/>
    <mergeCell ref="AF188:AL188"/>
    <mergeCell ref="M186:P186"/>
    <mergeCell ref="Q186:R186"/>
    <mergeCell ref="T186:V186"/>
    <mergeCell ref="Y186:AD186"/>
    <mergeCell ref="M187:P187"/>
    <mergeCell ref="Q187:R187"/>
    <mergeCell ref="T187:V187"/>
    <mergeCell ref="Y187:AD187"/>
    <mergeCell ref="M188:P188"/>
    <mergeCell ref="Q188:R188"/>
    <mergeCell ref="T188:V188"/>
    <mergeCell ref="Y188:AD188"/>
    <mergeCell ref="A185:C185"/>
    <mergeCell ref="A184:C184"/>
    <mergeCell ref="A183:C183"/>
    <mergeCell ref="AF183:AL183"/>
    <mergeCell ref="AF184:AL184"/>
    <mergeCell ref="AF185:AL185"/>
    <mergeCell ref="M183:P183"/>
    <mergeCell ref="Q183:R183"/>
    <mergeCell ref="T183:V183"/>
    <mergeCell ref="Y183:AD183"/>
    <mergeCell ref="M184:P184"/>
    <mergeCell ref="Q184:R184"/>
    <mergeCell ref="T184:V184"/>
    <mergeCell ref="Y184:AD184"/>
    <mergeCell ref="M185:P185"/>
    <mergeCell ref="Q185:R185"/>
    <mergeCell ref="T185:V185"/>
    <mergeCell ref="Y185:AD185"/>
    <mergeCell ref="A182:C182"/>
    <mergeCell ref="A181:C181"/>
    <mergeCell ref="A180:C180"/>
    <mergeCell ref="AF180:AL180"/>
    <mergeCell ref="AF181:AL181"/>
    <mergeCell ref="AF182:AL182"/>
    <mergeCell ref="M180:P180"/>
    <mergeCell ref="Q180:R180"/>
    <mergeCell ref="T180:V180"/>
    <mergeCell ref="Y180:AD180"/>
    <mergeCell ref="M181:P181"/>
    <mergeCell ref="Q181:R181"/>
    <mergeCell ref="T181:V181"/>
    <mergeCell ref="Y181:AD181"/>
    <mergeCell ref="M182:P182"/>
    <mergeCell ref="Q182:R182"/>
    <mergeCell ref="T182:V182"/>
    <mergeCell ref="Y182:AD182"/>
    <mergeCell ref="A179:C179"/>
    <mergeCell ref="A178:C178"/>
    <mergeCell ref="A177:C177"/>
    <mergeCell ref="AF177:AL177"/>
    <mergeCell ref="AF178:AL178"/>
    <mergeCell ref="AF179:AL179"/>
    <mergeCell ref="M177:P177"/>
    <mergeCell ref="Q177:R177"/>
    <mergeCell ref="T177:V177"/>
    <mergeCell ref="Y177:AD177"/>
    <mergeCell ref="M178:P178"/>
    <mergeCell ref="Q178:R178"/>
    <mergeCell ref="T178:V178"/>
    <mergeCell ref="Y178:AD178"/>
    <mergeCell ref="M179:P179"/>
    <mergeCell ref="Q179:R179"/>
    <mergeCell ref="T179:V179"/>
    <mergeCell ref="Y179:AD179"/>
    <mergeCell ref="A176:C176"/>
    <mergeCell ref="A175:C175"/>
    <mergeCell ref="A174:C174"/>
    <mergeCell ref="AF174:AL174"/>
    <mergeCell ref="AF175:AL175"/>
    <mergeCell ref="AF176:AL176"/>
    <mergeCell ref="M174:P174"/>
    <mergeCell ref="Q174:R174"/>
    <mergeCell ref="T174:V174"/>
    <mergeCell ref="Y174:AD174"/>
    <mergeCell ref="M175:P175"/>
    <mergeCell ref="Q175:R175"/>
    <mergeCell ref="T175:V175"/>
    <mergeCell ref="Y175:AD175"/>
    <mergeCell ref="M176:P176"/>
    <mergeCell ref="Q176:R176"/>
    <mergeCell ref="T176:V176"/>
    <mergeCell ref="Y176:AD176"/>
    <mergeCell ref="A173:C173"/>
    <mergeCell ref="A172:C172"/>
    <mergeCell ref="A171:C171"/>
    <mergeCell ref="AF171:AL171"/>
    <mergeCell ref="AF172:AL172"/>
    <mergeCell ref="AF173:AL173"/>
    <mergeCell ref="M171:P171"/>
    <mergeCell ref="Q171:R171"/>
    <mergeCell ref="T171:V171"/>
    <mergeCell ref="Y171:AD171"/>
    <mergeCell ref="M172:P172"/>
    <mergeCell ref="Q172:R172"/>
    <mergeCell ref="T172:V172"/>
    <mergeCell ref="Y172:AD172"/>
    <mergeCell ref="M173:P173"/>
    <mergeCell ref="Q173:R173"/>
    <mergeCell ref="T173:V173"/>
    <mergeCell ref="Y173:AD173"/>
    <mergeCell ref="A170:C170"/>
    <mergeCell ref="A169:C169"/>
    <mergeCell ref="A168:C168"/>
    <mergeCell ref="AF168:AL168"/>
    <mergeCell ref="AF169:AL169"/>
    <mergeCell ref="AF170:AL170"/>
    <mergeCell ref="M168:P168"/>
    <mergeCell ref="Q168:R168"/>
    <mergeCell ref="T168:V168"/>
    <mergeCell ref="Y168:AD168"/>
    <mergeCell ref="M169:P169"/>
    <mergeCell ref="Q169:R169"/>
    <mergeCell ref="T169:V169"/>
    <mergeCell ref="Y169:AD169"/>
    <mergeCell ref="M170:P170"/>
    <mergeCell ref="Q170:R170"/>
    <mergeCell ref="T170:V170"/>
    <mergeCell ref="Y170:AD170"/>
    <mergeCell ref="A167:C167"/>
    <mergeCell ref="A166:C166"/>
    <mergeCell ref="A165:C165"/>
    <mergeCell ref="AF165:AL165"/>
    <mergeCell ref="AF166:AL166"/>
    <mergeCell ref="AF167:AL167"/>
    <mergeCell ref="M165:P165"/>
    <mergeCell ref="Q165:R165"/>
    <mergeCell ref="T165:V165"/>
    <mergeCell ref="Y165:AD165"/>
    <mergeCell ref="M166:P166"/>
    <mergeCell ref="Q166:R166"/>
    <mergeCell ref="T166:V166"/>
    <mergeCell ref="Y166:AD166"/>
    <mergeCell ref="M167:P167"/>
    <mergeCell ref="Q167:R167"/>
    <mergeCell ref="T167:V167"/>
    <mergeCell ref="Y167:AD167"/>
    <mergeCell ref="A164:C164"/>
    <mergeCell ref="A163:C163"/>
    <mergeCell ref="A162:C162"/>
    <mergeCell ref="AF162:AL162"/>
    <mergeCell ref="AF163:AL163"/>
    <mergeCell ref="AF164:AL164"/>
    <mergeCell ref="M162:P162"/>
    <mergeCell ref="Q162:R162"/>
    <mergeCell ref="T162:V162"/>
    <mergeCell ref="Y162:AD162"/>
    <mergeCell ref="M163:P163"/>
    <mergeCell ref="Q163:R163"/>
    <mergeCell ref="T163:V163"/>
    <mergeCell ref="Y163:AD163"/>
    <mergeCell ref="M164:P164"/>
    <mergeCell ref="Q164:R164"/>
    <mergeCell ref="T164:V164"/>
    <mergeCell ref="Y164:AD164"/>
    <mergeCell ref="A161:C161"/>
    <mergeCell ref="A160:C160"/>
    <mergeCell ref="A159:C159"/>
    <mergeCell ref="AF159:AL159"/>
    <mergeCell ref="AF160:AL160"/>
    <mergeCell ref="AF161:AL161"/>
    <mergeCell ref="M159:P159"/>
    <mergeCell ref="Q159:R159"/>
    <mergeCell ref="T159:V159"/>
    <mergeCell ref="Y159:AD159"/>
    <mergeCell ref="M160:P160"/>
    <mergeCell ref="Q160:R160"/>
    <mergeCell ref="T160:V160"/>
    <mergeCell ref="Y160:AD160"/>
    <mergeCell ref="M161:P161"/>
    <mergeCell ref="Q161:R161"/>
    <mergeCell ref="T161:V161"/>
    <mergeCell ref="Y161:AD161"/>
    <mergeCell ref="A158:C158"/>
    <mergeCell ref="A157:C157"/>
    <mergeCell ref="A156:C156"/>
    <mergeCell ref="AF156:AL156"/>
    <mergeCell ref="AF157:AL157"/>
    <mergeCell ref="AF158:AL158"/>
    <mergeCell ref="M156:P156"/>
    <mergeCell ref="Q156:R156"/>
    <mergeCell ref="T156:V156"/>
    <mergeCell ref="Y156:AD156"/>
    <mergeCell ref="M157:P157"/>
    <mergeCell ref="Q157:R157"/>
    <mergeCell ref="T157:V157"/>
    <mergeCell ref="Y157:AD157"/>
    <mergeCell ref="M158:P158"/>
    <mergeCell ref="Q158:R158"/>
    <mergeCell ref="T158:V158"/>
    <mergeCell ref="Y158:AD158"/>
    <mergeCell ref="A155:C155"/>
    <mergeCell ref="A154:C154"/>
    <mergeCell ref="A153:C153"/>
    <mergeCell ref="AF153:AL153"/>
    <mergeCell ref="AF154:AL154"/>
    <mergeCell ref="AF155:AL155"/>
    <mergeCell ref="M153:P153"/>
    <mergeCell ref="Q153:R153"/>
    <mergeCell ref="T153:V153"/>
    <mergeCell ref="Y153:AD153"/>
    <mergeCell ref="M154:P154"/>
    <mergeCell ref="Q154:R154"/>
    <mergeCell ref="T154:V154"/>
    <mergeCell ref="Y154:AD154"/>
    <mergeCell ref="M155:P155"/>
    <mergeCell ref="Q155:R155"/>
    <mergeCell ref="T155:V155"/>
    <mergeCell ref="Y155:AD155"/>
    <mergeCell ref="A152:C152"/>
    <mergeCell ref="A151:C151"/>
    <mergeCell ref="A150:C150"/>
    <mergeCell ref="AF150:AL150"/>
    <mergeCell ref="AF151:AL151"/>
    <mergeCell ref="AF152:AL152"/>
    <mergeCell ref="M150:P150"/>
    <mergeCell ref="Q150:R150"/>
    <mergeCell ref="T150:V150"/>
    <mergeCell ref="Y150:AD150"/>
    <mergeCell ref="M151:P151"/>
    <mergeCell ref="Q151:R151"/>
    <mergeCell ref="T151:V151"/>
    <mergeCell ref="Y151:AD151"/>
    <mergeCell ref="M152:P152"/>
    <mergeCell ref="Q152:R152"/>
    <mergeCell ref="T152:V152"/>
    <mergeCell ref="Y152:AD152"/>
    <mergeCell ref="A149:C149"/>
    <mergeCell ref="A148:C148"/>
    <mergeCell ref="A147:C147"/>
    <mergeCell ref="AF147:AL147"/>
    <mergeCell ref="AF148:AL148"/>
    <mergeCell ref="AF149:AL149"/>
    <mergeCell ref="M147:P147"/>
    <mergeCell ref="Q147:R147"/>
    <mergeCell ref="T147:V147"/>
    <mergeCell ref="Y147:AD147"/>
    <mergeCell ref="M148:P148"/>
    <mergeCell ref="Q148:R148"/>
    <mergeCell ref="T148:V148"/>
    <mergeCell ref="Y148:AD148"/>
    <mergeCell ref="M149:P149"/>
    <mergeCell ref="Q149:R149"/>
    <mergeCell ref="T149:V149"/>
    <mergeCell ref="Y149:AD149"/>
    <mergeCell ref="A146:C146"/>
    <mergeCell ref="A145:C145"/>
    <mergeCell ref="A144:C144"/>
    <mergeCell ref="AF144:AL144"/>
    <mergeCell ref="AF145:AL145"/>
    <mergeCell ref="AF146:AL146"/>
    <mergeCell ref="M144:P144"/>
    <mergeCell ref="Q144:R144"/>
    <mergeCell ref="T144:V144"/>
    <mergeCell ref="Y144:AD144"/>
    <mergeCell ref="M145:P145"/>
    <mergeCell ref="Q145:R145"/>
    <mergeCell ref="T145:V145"/>
    <mergeCell ref="Y145:AD145"/>
    <mergeCell ref="M146:P146"/>
    <mergeCell ref="Q146:R146"/>
    <mergeCell ref="T146:V146"/>
    <mergeCell ref="Y146:AD146"/>
    <mergeCell ref="A143:C143"/>
    <mergeCell ref="A142:C142"/>
    <mergeCell ref="A141:C141"/>
    <mergeCell ref="AF141:AL141"/>
    <mergeCell ref="AF142:AL142"/>
    <mergeCell ref="AF143:AL143"/>
    <mergeCell ref="M141:P141"/>
    <mergeCell ref="Q141:R141"/>
    <mergeCell ref="T141:V141"/>
    <mergeCell ref="Y141:AD141"/>
    <mergeCell ref="M142:P142"/>
    <mergeCell ref="Q142:R142"/>
    <mergeCell ref="T142:V142"/>
    <mergeCell ref="Y142:AD142"/>
    <mergeCell ref="M143:P143"/>
    <mergeCell ref="Q143:R143"/>
    <mergeCell ref="T143:V143"/>
    <mergeCell ref="Y143:AD143"/>
    <mergeCell ref="A140:C140"/>
    <mergeCell ref="A139:C139"/>
    <mergeCell ref="A138:C138"/>
    <mergeCell ref="AF138:AL138"/>
    <mergeCell ref="AF139:AL139"/>
    <mergeCell ref="AF140:AL140"/>
    <mergeCell ref="M138:P138"/>
    <mergeCell ref="Q138:R138"/>
    <mergeCell ref="T138:V138"/>
    <mergeCell ref="Y138:AD138"/>
    <mergeCell ref="M139:P139"/>
    <mergeCell ref="Q139:R139"/>
    <mergeCell ref="T139:V139"/>
    <mergeCell ref="Y139:AD139"/>
    <mergeCell ref="M140:P140"/>
    <mergeCell ref="Q140:R140"/>
    <mergeCell ref="T140:V140"/>
    <mergeCell ref="Y140:AD140"/>
    <mergeCell ref="A137:C137"/>
    <mergeCell ref="A136:C136"/>
    <mergeCell ref="A135:C135"/>
    <mergeCell ref="AF135:AL135"/>
    <mergeCell ref="AF136:AL136"/>
    <mergeCell ref="AF137:AL137"/>
    <mergeCell ref="M135:P135"/>
    <mergeCell ref="Q135:R135"/>
    <mergeCell ref="T135:V135"/>
    <mergeCell ref="Y135:AD135"/>
    <mergeCell ref="M136:P136"/>
    <mergeCell ref="Q136:R136"/>
    <mergeCell ref="T136:V136"/>
    <mergeCell ref="Y136:AD136"/>
    <mergeCell ref="M137:P137"/>
    <mergeCell ref="Q137:R137"/>
    <mergeCell ref="T137:V137"/>
    <mergeCell ref="Y137:AD137"/>
    <mergeCell ref="A134:C134"/>
    <mergeCell ref="A133:C133"/>
    <mergeCell ref="A132:C132"/>
    <mergeCell ref="AF132:AL132"/>
    <mergeCell ref="AF133:AL133"/>
    <mergeCell ref="AF134:AL134"/>
    <mergeCell ref="M132:P132"/>
    <mergeCell ref="Q132:R132"/>
    <mergeCell ref="T132:V132"/>
    <mergeCell ref="Y132:AD132"/>
    <mergeCell ref="M133:P133"/>
    <mergeCell ref="Q133:R133"/>
    <mergeCell ref="T133:V133"/>
    <mergeCell ref="Y133:AD133"/>
    <mergeCell ref="M134:P134"/>
    <mergeCell ref="Q134:R134"/>
    <mergeCell ref="T134:V134"/>
    <mergeCell ref="Y134:AD134"/>
    <mergeCell ref="A131:C131"/>
    <mergeCell ref="A130:C130"/>
    <mergeCell ref="A129:C129"/>
    <mergeCell ref="AF129:AL129"/>
    <mergeCell ref="AF130:AL130"/>
    <mergeCell ref="AF131:AL131"/>
    <mergeCell ref="M129:P129"/>
    <mergeCell ref="Q129:R129"/>
    <mergeCell ref="T129:V129"/>
    <mergeCell ref="Y129:AD129"/>
    <mergeCell ref="M130:P130"/>
    <mergeCell ref="Q130:R130"/>
    <mergeCell ref="T130:V130"/>
    <mergeCell ref="Y130:AD130"/>
    <mergeCell ref="M131:P131"/>
    <mergeCell ref="Q131:R131"/>
    <mergeCell ref="T131:V131"/>
    <mergeCell ref="Y131:AD131"/>
    <mergeCell ref="A128:C128"/>
    <mergeCell ref="A127:C127"/>
    <mergeCell ref="A126:C126"/>
    <mergeCell ref="AF126:AL126"/>
    <mergeCell ref="AF127:AL127"/>
    <mergeCell ref="AF128:AL128"/>
    <mergeCell ref="M126:P126"/>
    <mergeCell ref="Q126:R126"/>
    <mergeCell ref="T126:V126"/>
    <mergeCell ref="Y126:AD126"/>
    <mergeCell ref="M127:P127"/>
    <mergeCell ref="Q127:R127"/>
    <mergeCell ref="T127:V127"/>
    <mergeCell ref="Y127:AD127"/>
    <mergeCell ref="M128:P128"/>
    <mergeCell ref="Q128:R128"/>
    <mergeCell ref="T128:V128"/>
    <mergeCell ref="Y128:AD128"/>
    <mergeCell ref="A125:C125"/>
    <mergeCell ref="A124:C124"/>
    <mergeCell ref="A123:C123"/>
    <mergeCell ref="AF123:AL123"/>
    <mergeCell ref="AF124:AL124"/>
    <mergeCell ref="AF125:AL125"/>
    <mergeCell ref="M123:P123"/>
    <mergeCell ref="Q123:R123"/>
    <mergeCell ref="T123:V123"/>
    <mergeCell ref="Y123:AD123"/>
    <mergeCell ref="M124:P124"/>
    <mergeCell ref="Q124:R124"/>
    <mergeCell ref="T124:V124"/>
    <mergeCell ref="Y124:AD124"/>
    <mergeCell ref="M125:P125"/>
    <mergeCell ref="Q125:R125"/>
    <mergeCell ref="T125:V125"/>
    <mergeCell ref="Y125:AD125"/>
    <mergeCell ref="A122:C122"/>
    <mergeCell ref="A121:C121"/>
    <mergeCell ref="A120:C120"/>
    <mergeCell ref="AF120:AL120"/>
    <mergeCell ref="AF121:AL121"/>
    <mergeCell ref="AF122:AL122"/>
    <mergeCell ref="M120:P120"/>
    <mergeCell ref="Q120:R120"/>
    <mergeCell ref="T120:V120"/>
    <mergeCell ref="Y120:AD120"/>
    <mergeCell ref="M121:P121"/>
    <mergeCell ref="Q121:R121"/>
    <mergeCell ref="T121:V121"/>
    <mergeCell ref="Y121:AD121"/>
    <mergeCell ref="M122:P122"/>
    <mergeCell ref="Q122:R122"/>
    <mergeCell ref="T122:V122"/>
    <mergeCell ref="Y122:AD122"/>
    <mergeCell ref="A119:C119"/>
    <mergeCell ref="A118:C118"/>
    <mergeCell ref="A117:C117"/>
    <mergeCell ref="AF117:AL117"/>
    <mergeCell ref="AF118:AL118"/>
    <mergeCell ref="AF119:AL119"/>
    <mergeCell ref="M117:P117"/>
    <mergeCell ref="Q117:R117"/>
    <mergeCell ref="T117:V117"/>
    <mergeCell ref="Y117:AD117"/>
    <mergeCell ref="M118:P118"/>
    <mergeCell ref="Q118:R118"/>
    <mergeCell ref="T118:V118"/>
    <mergeCell ref="Y118:AD118"/>
    <mergeCell ref="M119:P119"/>
    <mergeCell ref="Q119:R119"/>
    <mergeCell ref="T119:V119"/>
    <mergeCell ref="Y119:AD119"/>
    <mergeCell ref="A116:C116"/>
    <mergeCell ref="A115:C115"/>
    <mergeCell ref="A114:C114"/>
    <mergeCell ref="AF114:AL114"/>
    <mergeCell ref="AF115:AL115"/>
    <mergeCell ref="AF116:AL116"/>
    <mergeCell ref="M114:P114"/>
    <mergeCell ref="Q114:R114"/>
    <mergeCell ref="T114:V114"/>
    <mergeCell ref="Y114:AD114"/>
    <mergeCell ref="M115:P115"/>
    <mergeCell ref="Q115:R115"/>
    <mergeCell ref="T115:V115"/>
    <mergeCell ref="Y115:AD115"/>
    <mergeCell ref="M116:P116"/>
    <mergeCell ref="Q116:R116"/>
    <mergeCell ref="T116:V116"/>
    <mergeCell ref="Y116:AD116"/>
    <mergeCell ref="A113:C113"/>
    <mergeCell ref="A112:C112"/>
    <mergeCell ref="A111:C111"/>
    <mergeCell ref="AF111:AL111"/>
    <mergeCell ref="AF112:AL112"/>
    <mergeCell ref="AF113:AL113"/>
    <mergeCell ref="M111:P111"/>
    <mergeCell ref="Q111:R111"/>
    <mergeCell ref="T111:V111"/>
    <mergeCell ref="Y111:AD111"/>
    <mergeCell ref="M112:P112"/>
    <mergeCell ref="Q112:R112"/>
    <mergeCell ref="T112:V112"/>
    <mergeCell ref="Y112:AD112"/>
    <mergeCell ref="M113:P113"/>
    <mergeCell ref="Q113:R113"/>
    <mergeCell ref="T113:V113"/>
    <mergeCell ref="Y113:AD113"/>
    <mergeCell ref="A110:C110"/>
    <mergeCell ref="A109:C109"/>
    <mergeCell ref="A108:C108"/>
    <mergeCell ref="AF108:AL108"/>
    <mergeCell ref="AF109:AL109"/>
    <mergeCell ref="AF110:AL110"/>
    <mergeCell ref="M108:P108"/>
    <mergeCell ref="Q108:R108"/>
    <mergeCell ref="T108:V108"/>
    <mergeCell ref="Y108:AD108"/>
    <mergeCell ref="M109:P109"/>
    <mergeCell ref="Q109:R109"/>
    <mergeCell ref="T109:V109"/>
    <mergeCell ref="Y109:AD109"/>
    <mergeCell ref="M110:P110"/>
    <mergeCell ref="Q110:R110"/>
    <mergeCell ref="T110:V110"/>
    <mergeCell ref="Y110:AD110"/>
    <mergeCell ref="A107:C107"/>
    <mergeCell ref="A106:C106"/>
    <mergeCell ref="A105:C105"/>
    <mergeCell ref="AF105:AL105"/>
    <mergeCell ref="AF106:AL106"/>
    <mergeCell ref="AF107:AL107"/>
    <mergeCell ref="M105:P105"/>
    <mergeCell ref="Q105:R105"/>
    <mergeCell ref="T105:V105"/>
    <mergeCell ref="Y105:AD105"/>
    <mergeCell ref="M106:P106"/>
    <mergeCell ref="Q106:R106"/>
    <mergeCell ref="T106:V106"/>
    <mergeCell ref="Y106:AD106"/>
    <mergeCell ref="M107:P107"/>
    <mergeCell ref="Q107:R107"/>
    <mergeCell ref="T107:V107"/>
    <mergeCell ref="Y107:AD107"/>
    <mergeCell ref="A104:C104"/>
    <mergeCell ref="A103:C103"/>
    <mergeCell ref="A102:C102"/>
    <mergeCell ref="AF102:AL102"/>
    <mergeCell ref="AF103:AL103"/>
    <mergeCell ref="AF104:AL104"/>
    <mergeCell ref="M102:P102"/>
    <mergeCell ref="Q102:R102"/>
    <mergeCell ref="T102:V102"/>
    <mergeCell ref="Y102:AD102"/>
    <mergeCell ref="M103:P103"/>
    <mergeCell ref="Q103:R103"/>
    <mergeCell ref="T103:V103"/>
    <mergeCell ref="Y103:AD103"/>
    <mergeCell ref="M104:P104"/>
    <mergeCell ref="Q104:R104"/>
    <mergeCell ref="T104:V104"/>
    <mergeCell ref="Y104:AD104"/>
    <mergeCell ref="A101:C101"/>
    <mergeCell ref="A100:C100"/>
    <mergeCell ref="A99:C99"/>
    <mergeCell ref="AF99:AL99"/>
    <mergeCell ref="AF100:AL100"/>
    <mergeCell ref="AF101:AL101"/>
    <mergeCell ref="M99:P99"/>
    <mergeCell ref="Q99:R99"/>
    <mergeCell ref="T99:V99"/>
    <mergeCell ref="Y99:AD99"/>
    <mergeCell ref="M100:P100"/>
    <mergeCell ref="Q100:R100"/>
    <mergeCell ref="T100:V100"/>
    <mergeCell ref="Y100:AD100"/>
    <mergeCell ref="M101:P101"/>
    <mergeCell ref="Q101:R101"/>
    <mergeCell ref="T101:V101"/>
    <mergeCell ref="Y101:AD101"/>
    <mergeCell ref="A98:C98"/>
    <mergeCell ref="A97:C97"/>
    <mergeCell ref="A96:C96"/>
    <mergeCell ref="AF96:AL96"/>
    <mergeCell ref="AF97:AL97"/>
    <mergeCell ref="AF98:AL98"/>
    <mergeCell ref="M96:P96"/>
    <mergeCell ref="Q96:R96"/>
    <mergeCell ref="T96:V96"/>
    <mergeCell ref="Y96:AD96"/>
    <mergeCell ref="M97:P97"/>
    <mergeCell ref="Q97:R97"/>
    <mergeCell ref="T97:V97"/>
    <mergeCell ref="Y97:AD97"/>
    <mergeCell ref="M98:P98"/>
    <mergeCell ref="Q98:R98"/>
    <mergeCell ref="T98:V98"/>
    <mergeCell ref="Y98:AD98"/>
    <mergeCell ref="A95:C95"/>
    <mergeCell ref="A94:C94"/>
    <mergeCell ref="A93:C93"/>
    <mergeCell ref="AF93:AL93"/>
    <mergeCell ref="AF94:AL94"/>
    <mergeCell ref="AF95:AL95"/>
    <mergeCell ref="M93:P93"/>
    <mergeCell ref="Q93:R93"/>
    <mergeCell ref="T93:V93"/>
    <mergeCell ref="Y93:AD93"/>
    <mergeCell ref="M94:P94"/>
    <mergeCell ref="Q94:R94"/>
    <mergeCell ref="T94:V94"/>
    <mergeCell ref="Y94:AD94"/>
    <mergeCell ref="M95:P95"/>
    <mergeCell ref="Q95:R95"/>
    <mergeCell ref="T95:V95"/>
    <mergeCell ref="Y95:AD95"/>
    <mergeCell ref="A92:C92"/>
    <mergeCell ref="A91:C91"/>
    <mergeCell ref="A90:C90"/>
    <mergeCell ref="AF90:AL90"/>
    <mergeCell ref="AF91:AL91"/>
    <mergeCell ref="AF92:AL92"/>
    <mergeCell ref="H90:P90"/>
    <mergeCell ref="Q90:R90"/>
    <mergeCell ref="T90:V90"/>
    <mergeCell ref="Y90:AD90"/>
    <mergeCell ref="I91:P91"/>
    <mergeCell ref="Q91:R91"/>
    <mergeCell ref="T91:V91"/>
    <mergeCell ref="Y91:AD91"/>
    <mergeCell ref="M92:P92"/>
    <mergeCell ref="Q92:R92"/>
    <mergeCell ref="T92:V92"/>
    <mergeCell ref="Y92:AD92"/>
    <mergeCell ref="A89:C89"/>
    <mergeCell ref="A88:C88"/>
    <mergeCell ref="A87:C87"/>
    <mergeCell ref="AF87:AL87"/>
    <mergeCell ref="AF88:AL88"/>
    <mergeCell ref="AF89:AL89"/>
    <mergeCell ref="M87:P87"/>
    <mergeCell ref="Q87:R87"/>
    <mergeCell ref="T87:V87"/>
    <mergeCell ref="Y87:AD87"/>
    <mergeCell ref="H88:P88"/>
    <mergeCell ref="Q88:R88"/>
    <mergeCell ref="T88:V88"/>
    <mergeCell ref="Y88:AD88"/>
    <mergeCell ref="H89:P89"/>
    <mergeCell ref="Q89:R89"/>
    <mergeCell ref="T89:V89"/>
    <mergeCell ref="Y89:AD89"/>
    <mergeCell ref="A86:C86"/>
    <mergeCell ref="A85:C85"/>
    <mergeCell ref="A84:C84"/>
    <mergeCell ref="AF84:AL84"/>
    <mergeCell ref="AF85:AL85"/>
    <mergeCell ref="AF86:AL86"/>
    <mergeCell ref="I84:P84"/>
    <mergeCell ref="Q84:R84"/>
    <mergeCell ref="T84:V84"/>
    <mergeCell ref="Y84:AD84"/>
    <mergeCell ref="J85:P85"/>
    <mergeCell ref="Q85:R85"/>
    <mergeCell ref="T85:V85"/>
    <mergeCell ref="Y85:AD85"/>
    <mergeCell ref="K86:P86"/>
    <mergeCell ref="Q86:R86"/>
    <mergeCell ref="T86:V86"/>
    <mergeCell ref="Y86:AD86"/>
    <mergeCell ref="A83:C83"/>
    <mergeCell ref="A82:C82"/>
    <mergeCell ref="A81:C81"/>
    <mergeCell ref="AF81:AL81"/>
    <mergeCell ref="AF82:AL82"/>
    <mergeCell ref="AF83:AL83"/>
    <mergeCell ref="K81:P81"/>
    <mergeCell ref="Q81:R81"/>
    <mergeCell ref="T81:V81"/>
    <mergeCell ref="Y81:AD81"/>
    <mergeCell ref="M82:P82"/>
    <mergeCell ref="Q82:R82"/>
    <mergeCell ref="T82:V82"/>
    <mergeCell ref="Y82:AD82"/>
    <mergeCell ref="H83:P83"/>
    <mergeCell ref="Q83:R83"/>
    <mergeCell ref="T83:V83"/>
    <mergeCell ref="Y83:AD83"/>
    <mergeCell ref="A80:C80"/>
    <mergeCell ref="A79:C79"/>
    <mergeCell ref="A78:C78"/>
    <mergeCell ref="AF78:AL78"/>
    <mergeCell ref="AF79:AL79"/>
    <mergeCell ref="AF80:AL80"/>
    <mergeCell ref="M78:P78"/>
    <mergeCell ref="Q78:R78"/>
    <mergeCell ref="T78:V78"/>
    <mergeCell ref="Y78:AD78"/>
    <mergeCell ref="K79:P79"/>
    <mergeCell ref="Q79:R79"/>
    <mergeCell ref="T79:V79"/>
    <mergeCell ref="Y79:AD79"/>
    <mergeCell ref="M80:P80"/>
    <mergeCell ref="Q80:R80"/>
    <mergeCell ref="T80:V80"/>
    <mergeCell ref="Y80:AD80"/>
    <mergeCell ref="A77:C77"/>
    <mergeCell ref="A76:C76"/>
    <mergeCell ref="A75:C75"/>
    <mergeCell ref="AF75:AL75"/>
    <mergeCell ref="AF76:AL76"/>
    <mergeCell ref="AF77:AL77"/>
    <mergeCell ref="M75:P75"/>
    <mergeCell ref="Q75:R75"/>
    <mergeCell ref="T75:V75"/>
    <mergeCell ref="Y75:AD75"/>
    <mergeCell ref="J76:P76"/>
    <mergeCell ref="Q76:R76"/>
    <mergeCell ref="T76:V76"/>
    <mergeCell ref="Y76:AD76"/>
    <mergeCell ref="K77:P77"/>
    <mergeCell ref="Q77:R77"/>
    <mergeCell ref="T77:V77"/>
    <mergeCell ref="Y77:AD77"/>
    <mergeCell ref="A74:C74"/>
    <mergeCell ref="A73:C73"/>
    <mergeCell ref="A72:C72"/>
    <mergeCell ref="AF72:AL72"/>
    <mergeCell ref="AF73:AL73"/>
    <mergeCell ref="AF74:AL74"/>
    <mergeCell ref="K72:P72"/>
    <mergeCell ref="Q72:R72"/>
    <mergeCell ref="T72:V72"/>
    <mergeCell ref="Y72:AD72"/>
    <mergeCell ref="M73:P73"/>
    <mergeCell ref="Q73:R73"/>
    <mergeCell ref="T73:V73"/>
    <mergeCell ref="Y73:AD73"/>
    <mergeCell ref="K74:P74"/>
    <mergeCell ref="Q74:R74"/>
    <mergeCell ref="T74:V74"/>
    <mergeCell ref="Y74:AD74"/>
    <mergeCell ref="A71:C71"/>
    <mergeCell ref="A70:C70"/>
    <mergeCell ref="A69:C69"/>
    <mergeCell ref="AF69:AL69"/>
    <mergeCell ref="AF70:AL70"/>
    <mergeCell ref="AF71:AL71"/>
    <mergeCell ref="K69:P69"/>
    <mergeCell ref="Q69:R69"/>
    <mergeCell ref="T69:V69"/>
    <mergeCell ref="Y69:AD69"/>
    <mergeCell ref="M70:P70"/>
    <mergeCell ref="Q70:R70"/>
    <mergeCell ref="T70:V70"/>
    <mergeCell ref="Y70:AD70"/>
    <mergeCell ref="J71:P71"/>
    <mergeCell ref="Q71:R71"/>
    <mergeCell ref="T71:V71"/>
    <mergeCell ref="Y71:AD71"/>
    <mergeCell ref="A68:C68"/>
    <mergeCell ref="A67:C67"/>
    <mergeCell ref="A66:C66"/>
    <mergeCell ref="AF66:AL66"/>
    <mergeCell ref="AF67:AL67"/>
    <mergeCell ref="AF68:AL68"/>
    <mergeCell ref="M66:P66"/>
    <mergeCell ref="Q66:R66"/>
    <mergeCell ref="T66:V66"/>
    <mergeCell ref="Y66:AD66"/>
    <mergeCell ref="K67:P67"/>
    <mergeCell ref="Q67:R67"/>
    <mergeCell ref="T67:V67"/>
    <mergeCell ref="Y67:AD67"/>
    <mergeCell ref="M68:P68"/>
    <mergeCell ref="Q68:R68"/>
    <mergeCell ref="T68:V68"/>
    <mergeCell ref="Y68:AD68"/>
    <mergeCell ref="A65:C65"/>
    <mergeCell ref="A64:C64"/>
    <mergeCell ref="A63:C63"/>
    <mergeCell ref="AF63:AL63"/>
    <mergeCell ref="AF64:AL64"/>
    <mergeCell ref="AF65:AL65"/>
    <mergeCell ref="I63:P63"/>
    <mergeCell ref="Q63:R63"/>
    <mergeCell ref="T63:V63"/>
    <mergeCell ref="Y63:AD63"/>
    <mergeCell ref="J64:P64"/>
    <mergeCell ref="Q64:R64"/>
    <mergeCell ref="T64:V64"/>
    <mergeCell ref="Y64:AD64"/>
    <mergeCell ref="K65:P65"/>
    <mergeCell ref="Q65:R65"/>
    <mergeCell ref="T65:V65"/>
    <mergeCell ref="Y65:AD65"/>
    <mergeCell ref="A62:C62"/>
    <mergeCell ref="A61:C61"/>
    <mergeCell ref="A60:C60"/>
    <mergeCell ref="AF60:AL60"/>
    <mergeCell ref="AF61:AL61"/>
    <mergeCell ref="AF62:AL62"/>
    <mergeCell ref="J60:P60"/>
    <mergeCell ref="Q60:R60"/>
    <mergeCell ref="T60:V60"/>
    <mergeCell ref="Y60:AD60"/>
    <mergeCell ref="K61:P61"/>
    <mergeCell ref="Q61:R61"/>
    <mergeCell ref="T61:V61"/>
    <mergeCell ref="Y61:AD61"/>
    <mergeCell ref="M62:P62"/>
    <mergeCell ref="Q62:R62"/>
    <mergeCell ref="T62:V62"/>
    <mergeCell ref="Y62:AD62"/>
    <mergeCell ref="A59:C59"/>
    <mergeCell ref="A58:C58"/>
    <mergeCell ref="A57:C57"/>
    <mergeCell ref="AF57:AL57"/>
    <mergeCell ref="AF58:AL58"/>
    <mergeCell ref="AF59:AL59"/>
    <mergeCell ref="M57:P57"/>
    <mergeCell ref="Q57:R57"/>
    <mergeCell ref="T57:V57"/>
    <mergeCell ref="Y57:AD57"/>
    <mergeCell ref="K58:P58"/>
    <mergeCell ref="Q58:R58"/>
    <mergeCell ref="T58:V58"/>
    <mergeCell ref="Y58:AD58"/>
    <mergeCell ref="M59:P59"/>
    <mergeCell ref="Q59:R59"/>
    <mergeCell ref="T59:V59"/>
    <mergeCell ref="Y59:AD59"/>
    <mergeCell ref="A56:C56"/>
    <mergeCell ref="A55:C55"/>
    <mergeCell ref="A54:C54"/>
    <mergeCell ref="AF54:AL54"/>
    <mergeCell ref="AF55:AL55"/>
    <mergeCell ref="AF56:AL56"/>
    <mergeCell ref="I54:P54"/>
    <mergeCell ref="Q54:R54"/>
    <mergeCell ref="T54:V54"/>
    <mergeCell ref="Y54:AD54"/>
    <mergeCell ref="J55:P55"/>
    <mergeCell ref="Q55:R55"/>
    <mergeCell ref="T55:V55"/>
    <mergeCell ref="Y55:AD55"/>
    <mergeCell ref="K56:P56"/>
    <mergeCell ref="Q56:R56"/>
    <mergeCell ref="T56:V56"/>
    <mergeCell ref="Y56:AD56"/>
    <mergeCell ref="A53:C53"/>
    <mergeCell ref="A52:C52"/>
    <mergeCell ref="A51:C51"/>
    <mergeCell ref="AF51:AL51"/>
    <mergeCell ref="AF52:AL52"/>
    <mergeCell ref="AF53:AL53"/>
    <mergeCell ref="K51:P51"/>
    <mergeCell ref="Q51:R51"/>
    <mergeCell ref="T51:V51"/>
    <mergeCell ref="Y51:AD51"/>
    <mergeCell ref="M52:P52"/>
    <mergeCell ref="Q52:R52"/>
    <mergeCell ref="T52:V52"/>
    <mergeCell ref="Y52:AD52"/>
    <mergeCell ref="H53:P53"/>
    <mergeCell ref="Q53:R53"/>
    <mergeCell ref="T53:V53"/>
    <mergeCell ref="Y53:AD53"/>
    <mergeCell ref="A50:C50"/>
    <mergeCell ref="A49:C49"/>
    <mergeCell ref="A48:C48"/>
    <mergeCell ref="AF48:AL48"/>
    <mergeCell ref="AF49:AL49"/>
    <mergeCell ref="AF50:AL50"/>
    <mergeCell ref="M48:P48"/>
    <mergeCell ref="Q48:R48"/>
    <mergeCell ref="T48:V48"/>
    <mergeCell ref="Y48:AD48"/>
    <mergeCell ref="M49:P49"/>
    <mergeCell ref="Q49:R49"/>
    <mergeCell ref="T49:V49"/>
    <mergeCell ref="Y49:AD49"/>
    <mergeCell ref="J50:P50"/>
    <mergeCell ref="Q50:R50"/>
    <mergeCell ref="T50:V50"/>
    <mergeCell ref="Y50:AD50"/>
    <mergeCell ref="A47:C47"/>
    <mergeCell ref="A46:C46"/>
    <mergeCell ref="A45:C45"/>
    <mergeCell ref="AF45:AL45"/>
    <mergeCell ref="AF46:AL46"/>
    <mergeCell ref="AF47:AL47"/>
    <mergeCell ref="I45:P45"/>
    <mergeCell ref="Q45:R45"/>
    <mergeCell ref="T45:V45"/>
    <mergeCell ref="Y45:AD45"/>
    <mergeCell ref="J46:P46"/>
    <mergeCell ref="Q46:R46"/>
    <mergeCell ref="T46:V46"/>
    <mergeCell ref="Y46:AD46"/>
    <mergeCell ref="K47:P47"/>
    <mergeCell ref="Q47:R47"/>
    <mergeCell ref="T47:V47"/>
    <mergeCell ref="Y47:AD47"/>
    <mergeCell ref="A44:C44"/>
    <mergeCell ref="A43:C43"/>
    <mergeCell ref="A42:C42"/>
    <mergeCell ref="AF42:AL42"/>
    <mergeCell ref="AF43:AL43"/>
    <mergeCell ref="AF44:AL44"/>
    <mergeCell ref="K42:P42"/>
    <mergeCell ref="Q42:R42"/>
    <mergeCell ref="T42:V42"/>
    <mergeCell ref="Y42:AD42"/>
    <mergeCell ref="M43:P43"/>
    <mergeCell ref="Q43:R43"/>
    <mergeCell ref="T43:V43"/>
    <mergeCell ref="Y43:AD43"/>
    <mergeCell ref="H44:P44"/>
    <mergeCell ref="Q44:R44"/>
    <mergeCell ref="T44:V44"/>
    <mergeCell ref="Y44:AD44"/>
    <mergeCell ref="A41:C41"/>
    <mergeCell ref="A40:C40"/>
    <mergeCell ref="A39:C39"/>
    <mergeCell ref="AF39:AL39"/>
    <mergeCell ref="AF40:AL40"/>
    <mergeCell ref="AF41:AL41"/>
    <mergeCell ref="H39:P39"/>
    <mergeCell ref="Q39:R39"/>
    <mergeCell ref="T39:V39"/>
    <mergeCell ref="Y39:AD39"/>
    <mergeCell ref="I40:P40"/>
    <mergeCell ref="Q40:R40"/>
    <mergeCell ref="T40:V40"/>
    <mergeCell ref="Y40:AD40"/>
    <mergeCell ref="J41:P41"/>
    <mergeCell ref="Q41:R41"/>
    <mergeCell ref="T41:V41"/>
    <mergeCell ref="Y41:AD41"/>
    <mergeCell ref="A38:C38"/>
    <mergeCell ref="A37:C37"/>
    <mergeCell ref="A36:C36"/>
    <mergeCell ref="AF36:AL36"/>
    <mergeCell ref="AF37:AL37"/>
    <mergeCell ref="AF38:AL38"/>
    <mergeCell ref="M36:P36"/>
    <mergeCell ref="Q36:R36"/>
    <mergeCell ref="T36:V36"/>
    <mergeCell ref="Y36:AD36"/>
    <mergeCell ref="M37:P37"/>
    <mergeCell ref="Q37:R37"/>
    <mergeCell ref="T37:V37"/>
    <mergeCell ref="Y37:AD37"/>
    <mergeCell ref="H38:P38"/>
    <mergeCell ref="Q38:R38"/>
    <mergeCell ref="T38:V38"/>
    <mergeCell ref="Y38:AD38"/>
    <mergeCell ref="A35:C35"/>
    <mergeCell ref="A34:C34"/>
    <mergeCell ref="A33:C33"/>
    <mergeCell ref="AF33:AL33"/>
    <mergeCell ref="AF34:AL34"/>
    <mergeCell ref="AF35:AL35"/>
    <mergeCell ref="M33:P33"/>
    <mergeCell ref="Q33:R33"/>
    <mergeCell ref="T33:V33"/>
    <mergeCell ref="Y33:AD33"/>
    <mergeCell ref="M34:P34"/>
    <mergeCell ref="Q34:R34"/>
    <mergeCell ref="T34:V34"/>
    <mergeCell ref="Y34:AD34"/>
    <mergeCell ref="J35:P35"/>
    <mergeCell ref="Q35:R35"/>
    <mergeCell ref="T35:V35"/>
    <mergeCell ref="Y35:AD35"/>
    <mergeCell ref="A32:C32"/>
    <mergeCell ref="A31:C31"/>
    <mergeCell ref="A30:C30"/>
    <mergeCell ref="AF30:AL30"/>
    <mergeCell ref="AF31:AL31"/>
    <mergeCell ref="AF32:AL32"/>
    <mergeCell ref="M30:P30"/>
    <mergeCell ref="Q30:R30"/>
    <mergeCell ref="T30:V30"/>
    <mergeCell ref="Y30:AD30"/>
    <mergeCell ref="M31:P31"/>
    <mergeCell ref="Q31:R31"/>
    <mergeCell ref="T31:V31"/>
    <mergeCell ref="Y31:AD31"/>
    <mergeCell ref="J32:P32"/>
    <mergeCell ref="Q32:R32"/>
    <mergeCell ref="T32:V32"/>
    <mergeCell ref="Y32:AD32"/>
    <mergeCell ref="A29:C29"/>
    <mergeCell ref="A28:C28"/>
    <mergeCell ref="A27:C27"/>
    <mergeCell ref="AF27:AL27"/>
    <mergeCell ref="AF28:AL28"/>
    <mergeCell ref="AF29:AL29"/>
    <mergeCell ref="H27:P27"/>
    <mergeCell ref="Q27:R27"/>
    <mergeCell ref="T27:V27"/>
    <mergeCell ref="Y27:AD27"/>
    <mergeCell ref="I28:P28"/>
    <mergeCell ref="Q28:R28"/>
    <mergeCell ref="T28:V28"/>
    <mergeCell ref="Y28:AD28"/>
    <mergeCell ref="J29:P29"/>
    <mergeCell ref="Q29:R29"/>
    <mergeCell ref="T29:V29"/>
    <mergeCell ref="Y29:AD29"/>
    <mergeCell ref="A26:C26"/>
    <mergeCell ref="A25:C25"/>
    <mergeCell ref="A24:C24"/>
    <mergeCell ref="AF24:AL24"/>
    <mergeCell ref="AF25:AL25"/>
    <mergeCell ref="AF26:AL26"/>
    <mergeCell ref="J24:P24"/>
    <mergeCell ref="Q24:R24"/>
    <mergeCell ref="T24:V24"/>
    <mergeCell ref="Y24:AD24"/>
    <mergeCell ref="M25:P25"/>
    <mergeCell ref="Q25:R25"/>
    <mergeCell ref="T25:V25"/>
    <mergeCell ref="Y25:AD25"/>
    <mergeCell ref="M26:P26"/>
    <mergeCell ref="Q26:R26"/>
    <mergeCell ref="T26:V26"/>
    <mergeCell ref="Y26:AD26"/>
    <mergeCell ref="A23:C23"/>
    <mergeCell ref="A22:C22"/>
    <mergeCell ref="A21:C21"/>
    <mergeCell ref="AF21:AL21"/>
    <mergeCell ref="AF22:AL22"/>
    <mergeCell ref="AF23:AL23"/>
    <mergeCell ref="M21:P21"/>
    <mergeCell ref="Q21:R21"/>
    <mergeCell ref="T21:V21"/>
    <mergeCell ref="Y21:AD21"/>
    <mergeCell ref="J22:P22"/>
    <mergeCell ref="Q22:R22"/>
    <mergeCell ref="T22:V22"/>
    <mergeCell ref="Y22:AD22"/>
    <mergeCell ref="M23:P23"/>
    <mergeCell ref="Q23:R23"/>
    <mergeCell ref="T23:V23"/>
    <mergeCell ref="Y23:AD23"/>
    <mergeCell ref="Y17:AD17"/>
    <mergeCell ref="A20:C20"/>
    <mergeCell ref="A19:C19"/>
    <mergeCell ref="A18:C18"/>
    <mergeCell ref="AF18:AL18"/>
    <mergeCell ref="AF19:AL19"/>
    <mergeCell ref="AF20:AL20"/>
    <mergeCell ref="I18:P18"/>
    <mergeCell ref="Q18:R18"/>
    <mergeCell ref="T18:V18"/>
    <mergeCell ref="Y18:AD18"/>
    <mergeCell ref="J19:P19"/>
    <mergeCell ref="Q19:R19"/>
    <mergeCell ref="T19:V19"/>
    <mergeCell ref="Y19:AD19"/>
    <mergeCell ref="M20:P20"/>
    <mergeCell ref="Q20:R20"/>
    <mergeCell ref="T20:V20"/>
    <mergeCell ref="Y20:AD20"/>
    <mergeCell ref="AF12:AL12"/>
    <mergeCell ref="AF13:AL13"/>
    <mergeCell ref="AF14:AL14"/>
    <mergeCell ref="M12:P12"/>
    <mergeCell ref="Q12:R12"/>
    <mergeCell ref="T12:V12"/>
    <mergeCell ref="Y12:AD12"/>
    <mergeCell ref="J13:P13"/>
    <mergeCell ref="Q13:R13"/>
    <mergeCell ref="T13:V13"/>
    <mergeCell ref="Y13:AD13"/>
    <mergeCell ref="M14:P14"/>
    <mergeCell ref="Q14:R14"/>
    <mergeCell ref="T14:V14"/>
    <mergeCell ref="Y14:AD14"/>
    <mergeCell ref="A17:C17"/>
    <mergeCell ref="A16:C16"/>
    <mergeCell ref="A15:C15"/>
    <mergeCell ref="AF15:AL15"/>
    <mergeCell ref="AF16:AL16"/>
    <mergeCell ref="AF17:AL17"/>
    <mergeCell ref="I15:P15"/>
    <mergeCell ref="Q15:R15"/>
    <mergeCell ref="T15:V15"/>
    <mergeCell ref="Y15:AD15"/>
    <mergeCell ref="M16:P16"/>
    <mergeCell ref="Q16:R16"/>
    <mergeCell ref="T16:V16"/>
    <mergeCell ref="Y16:AD16"/>
    <mergeCell ref="H17:P17"/>
    <mergeCell ref="Q17:R17"/>
    <mergeCell ref="T17:V17"/>
    <mergeCell ref="A8:C8"/>
    <mergeCell ref="A7:C7"/>
    <mergeCell ref="A6:C6"/>
    <mergeCell ref="B5:F5"/>
    <mergeCell ref="A11:C11"/>
    <mergeCell ref="A10:C10"/>
    <mergeCell ref="A9:C9"/>
    <mergeCell ref="C3:Q3"/>
    <mergeCell ref="C4:Q4"/>
    <mergeCell ref="J5:O5"/>
    <mergeCell ref="P5:R5"/>
    <mergeCell ref="H6:P6"/>
    <mergeCell ref="Q6:R6"/>
    <mergeCell ref="H7:P7"/>
    <mergeCell ref="Q7:R7"/>
    <mergeCell ref="A14:C14"/>
    <mergeCell ref="A13:C13"/>
    <mergeCell ref="A12:C12"/>
    <mergeCell ref="T7:V7"/>
    <mergeCell ref="Y7:AD7"/>
    <mergeCell ref="H8:P8"/>
    <mergeCell ref="Q8:R8"/>
    <mergeCell ref="T8:V8"/>
    <mergeCell ref="Y8:AD8"/>
    <mergeCell ref="I9:P9"/>
    <mergeCell ref="Q9:R9"/>
    <mergeCell ref="T9:V9"/>
    <mergeCell ref="Y9:AD9"/>
    <mergeCell ref="J10:P10"/>
    <mergeCell ref="Q10:R10"/>
    <mergeCell ref="T10:V10"/>
    <mergeCell ref="Y10:AD10"/>
    <mergeCell ref="M11:P11"/>
    <mergeCell ref="Q11:R11"/>
    <mergeCell ref="T11:V11"/>
    <mergeCell ref="Y11:AD11"/>
    <mergeCell ref="Y243:AD243"/>
    <mergeCell ref="J244:P244"/>
    <mergeCell ref="Q244:R244"/>
    <mergeCell ref="T244:V244"/>
    <mergeCell ref="Y244:AD244"/>
    <mergeCell ref="M245:P245"/>
    <mergeCell ref="Q245:R245"/>
    <mergeCell ref="T245:V245"/>
    <mergeCell ref="Y245:AD245"/>
    <mergeCell ref="I246:P246"/>
    <mergeCell ref="Q246:R246"/>
    <mergeCell ref="T246:V246"/>
    <mergeCell ref="Y246:AD246"/>
    <mergeCell ref="T251:V251"/>
    <mergeCell ref="Y251:AD251"/>
    <mergeCell ref="J252:P252"/>
    <mergeCell ref="Q252:R252"/>
    <mergeCell ref="T252:V252"/>
    <mergeCell ref="Y252:AD252"/>
    <mergeCell ref="M255:P255"/>
    <mergeCell ref="Q255:R255"/>
    <mergeCell ref="T255:V255"/>
    <mergeCell ref="Y255:AD255"/>
    <mergeCell ref="T308:V308"/>
    <mergeCell ref="Y308:AD308"/>
    <mergeCell ref="M309:P309"/>
    <mergeCell ref="Q309:R309"/>
    <mergeCell ref="T309:V309"/>
    <mergeCell ref="Y309:AD309"/>
    <mergeCell ref="M310:P310"/>
    <mergeCell ref="Q310:R310"/>
    <mergeCell ref="T310:V310"/>
    <mergeCell ref="Y310:AD310"/>
    <mergeCell ref="J311:P311"/>
    <mergeCell ref="Q311:R311"/>
    <mergeCell ref="T311:V311"/>
    <mergeCell ref="Y311:AD311"/>
    <mergeCell ref="H271:P271"/>
    <mergeCell ref="Q271:R271"/>
    <mergeCell ref="T271:V271"/>
    <mergeCell ref="M278:P278"/>
    <mergeCell ref="H281:P281"/>
    <mergeCell ref="Q281:R281"/>
    <mergeCell ref="T281:V281"/>
    <mergeCell ref="H289:P289"/>
    <mergeCell ref="L298:P298"/>
    <mergeCell ref="Q298:R298"/>
    <mergeCell ref="T298:V298"/>
    <mergeCell ref="Y302:AD302"/>
    <mergeCell ref="M303:P303"/>
    <mergeCell ref="Q303:R303"/>
    <mergeCell ref="L313:P313"/>
    <mergeCell ref="Q313:R313"/>
    <mergeCell ref="T313:V313"/>
    <mergeCell ref="Y313:AD313"/>
    <mergeCell ref="M314:P314"/>
    <mergeCell ref="Q314:R314"/>
    <mergeCell ref="T314:V314"/>
    <mergeCell ref="Y314:AD314"/>
    <mergeCell ref="M315:P315"/>
    <mergeCell ref="Q315:R315"/>
    <mergeCell ref="T315:V315"/>
    <mergeCell ref="Y315:AD315"/>
    <mergeCell ref="A316:C316"/>
    <mergeCell ref="M316:P316"/>
    <mergeCell ref="Q316:R316"/>
    <mergeCell ref="T316:V316"/>
    <mergeCell ref="Y316:AD316"/>
    <mergeCell ref="A315:C315"/>
    <mergeCell ref="A314:C314"/>
    <mergeCell ref="A313:C313"/>
    <mergeCell ref="A317:C317"/>
    <mergeCell ref="M317:P317"/>
    <mergeCell ref="Q317:R317"/>
    <mergeCell ref="T317:V317"/>
    <mergeCell ref="Y317:AD317"/>
    <mergeCell ref="AF317:AL317"/>
    <mergeCell ref="A318:C318"/>
    <mergeCell ref="M318:P318"/>
    <mergeCell ref="Q318:R318"/>
    <mergeCell ref="T318:V318"/>
    <mergeCell ref="Y318:AD318"/>
    <mergeCell ref="AF318:AL318"/>
    <mergeCell ref="A319:C319"/>
    <mergeCell ref="M319:P319"/>
    <mergeCell ref="Q319:R319"/>
    <mergeCell ref="T319:V319"/>
    <mergeCell ref="Y319:AD319"/>
    <mergeCell ref="AF319:AL319"/>
    <mergeCell ref="A320:C320"/>
    <mergeCell ref="J320:P320"/>
    <mergeCell ref="Q320:R320"/>
    <mergeCell ref="T320:V320"/>
    <mergeCell ref="Y320:AD320"/>
    <mergeCell ref="AF320:AL320"/>
    <mergeCell ref="A321:C321"/>
    <mergeCell ref="K321:P321"/>
    <mergeCell ref="Q321:R321"/>
    <mergeCell ref="T321:V321"/>
    <mergeCell ref="Y321:AD321"/>
    <mergeCell ref="AF321:AL321"/>
    <mergeCell ref="A322:C322"/>
    <mergeCell ref="L322:P322"/>
    <mergeCell ref="Q322:R322"/>
    <mergeCell ref="T322:V322"/>
    <mergeCell ref="Y322:AD322"/>
    <mergeCell ref="AF322:AL322"/>
    <mergeCell ref="A323:C323"/>
    <mergeCell ref="M323:P323"/>
    <mergeCell ref="Q323:R323"/>
    <mergeCell ref="T323:V323"/>
    <mergeCell ref="Y323:AD323"/>
    <mergeCell ref="AF323:AL323"/>
    <mergeCell ref="A324:C324"/>
    <mergeCell ref="M324:P324"/>
    <mergeCell ref="Q324:R324"/>
    <mergeCell ref="T324:V324"/>
    <mergeCell ref="Y324:AD324"/>
    <mergeCell ref="AF324:AL324"/>
    <mergeCell ref="A325:C325"/>
    <mergeCell ref="M325:P325"/>
    <mergeCell ref="Q325:R325"/>
    <mergeCell ref="T325:V325"/>
    <mergeCell ref="Y325:AD325"/>
    <mergeCell ref="AF325:AL325"/>
    <mergeCell ref="A326:C326"/>
    <mergeCell ref="M326:P326"/>
    <mergeCell ref="Q326:R326"/>
    <mergeCell ref="T326:V326"/>
    <mergeCell ref="Y326:AD326"/>
    <mergeCell ref="AF326:AL326"/>
    <mergeCell ref="A327:C327"/>
    <mergeCell ref="M327:P327"/>
    <mergeCell ref="Q327:R327"/>
    <mergeCell ref="T327:V327"/>
    <mergeCell ref="Y327:AD327"/>
    <mergeCell ref="AF327:AL327"/>
    <mergeCell ref="A328:C328"/>
    <mergeCell ref="M328:P328"/>
    <mergeCell ref="Q328:R328"/>
    <mergeCell ref="T328:V328"/>
    <mergeCell ref="Y328:AD328"/>
    <mergeCell ref="AF328:AL328"/>
    <mergeCell ref="A329:C329"/>
    <mergeCell ref="M329:P329"/>
    <mergeCell ref="Q329:R329"/>
    <mergeCell ref="T329:V329"/>
    <mergeCell ref="Y329:AD329"/>
    <mergeCell ref="AF329:AL329"/>
    <mergeCell ref="A330:C330"/>
    <mergeCell ref="M330:P330"/>
    <mergeCell ref="Q330:R330"/>
    <mergeCell ref="T330:V330"/>
    <mergeCell ref="Y330:AD330"/>
    <mergeCell ref="AF330:AL330"/>
    <mergeCell ref="A331:C331"/>
    <mergeCell ref="M331:P331"/>
    <mergeCell ref="Q331:R331"/>
    <mergeCell ref="T331:V331"/>
    <mergeCell ref="Y331:AD331"/>
    <mergeCell ref="AF331:AL331"/>
    <mergeCell ref="A332:C332"/>
    <mergeCell ref="M332:P332"/>
    <mergeCell ref="Q332:R332"/>
    <mergeCell ref="T332:V332"/>
    <mergeCell ref="Y332:AD332"/>
    <mergeCell ref="AF332:AL332"/>
    <mergeCell ref="A333:C333"/>
    <mergeCell ref="M333:P333"/>
    <mergeCell ref="Q333:R333"/>
    <mergeCell ref="T333:V333"/>
    <mergeCell ref="Y333:AD333"/>
    <mergeCell ref="AF333:AL333"/>
    <mergeCell ref="A334:C334"/>
    <mergeCell ref="M334:P334"/>
    <mergeCell ref="Q334:R334"/>
    <mergeCell ref="T334:V334"/>
    <mergeCell ref="Y334:AD334"/>
    <mergeCell ref="AF334:AL334"/>
    <mergeCell ref="A335:C335"/>
    <mergeCell ref="M335:P335"/>
    <mergeCell ref="Q335:R335"/>
    <mergeCell ref="T335:V335"/>
    <mergeCell ref="Y335:AD335"/>
    <mergeCell ref="AF335:AL335"/>
    <mergeCell ref="A336:C336"/>
    <mergeCell ref="M336:P336"/>
    <mergeCell ref="Q336:R336"/>
    <mergeCell ref="T336:V336"/>
    <mergeCell ref="Y336:AD336"/>
    <mergeCell ref="AF336:AL336"/>
    <mergeCell ref="A337:C337"/>
    <mergeCell ref="M337:P337"/>
    <mergeCell ref="Q337:R337"/>
    <mergeCell ref="T337:V337"/>
    <mergeCell ref="Y337:AD337"/>
    <mergeCell ref="AF337:AL337"/>
    <mergeCell ref="A338:C338"/>
    <mergeCell ref="M338:P338"/>
    <mergeCell ref="Q338:R338"/>
    <mergeCell ref="T338:V338"/>
    <mergeCell ref="Y338:AD338"/>
    <mergeCell ref="AF338:AL338"/>
    <mergeCell ref="A339:C339"/>
    <mergeCell ref="M339:P339"/>
    <mergeCell ref="Q339:R339"/>
    <mergeCell ref="T339:V339"/>
    <mergeCell ref="Y339:AD339"/>
    <mergeCell ref="AF339:AL339"/>
    <mergeCell ref="A340:C340"/>
    <mergeCell ref="M340:P340"/>
    <mergeCell ref="Q340:R340"/>
    <mergeCell ref="T340:V340"/>
    <mergeCell ref="Y340:AD340"/>
    <mergeCell ref="AF340:AL340"/>
    <mergeCell ref="A341:C341"/>
    <mergeCell ref="M341:P341"/>
    <mergeCell ref="Q341:R341"/>
    <mergeCell ref="T341:V341"/>
    <mergeCell ref="Y341:AD341"/>
    <mergeCell ref="AF341:AL341"/>
    <mergeCell ref="A342:C342"/>
    <mergeCell ref="J342:P342"/>
    <mergeCell ref="Q342:R342"/>
    <mergeCell ref="T342:V342"/>
    <mergeCell ref="Y342:AD342"/>
    <mergeCell ref="AF342:AL342"/>
    <mergeCell ref="A343:C343"/>
    <mergeCell ref="K343:P343"/>
    <mergeCell ref="Q343:R343"/>
    <mergeCell ref="T343:V343"/>
    <mergeCell ref="Y343:AD343"/>
    <mergeCell ref="AF343:AL343"/>
    <mergeCell ref="A344:C344"/>
    <mergeCell ref="L344:P344"/>
    <mergeCell ref="Q344:R344"/>
    <mergeCell ref="T344:V344"/>
    <mergeCell ref="Y344:AD344"/>
    <mergeCell ref="AF344:AL344"/>
    <mergeCell ref="A345:C345"/>
    <mergeCell ref="M345:P345"/>
    <mergeCell ref="Q345:R345"/>
    <mergeCell ref="T345:V345"/>
    <mergeCell ref="Y345:AD345"/>
    <mergeCell ref="AF345:AL345"/>
    <mergeCell ref="A346:C346"/>
    <mergeCell ref="J346:P346"/>
    <mergeCell ref="Q346:R346"/>
    <mergeCell ref="T346:V346"/>
    <mergeCell ref="Y346:AD346"/>
    <mergeCell ref="AF346:AL346"/>
    <mergeCell ref="A347:C347"/>
    <mergeCell ref="K347:P347"/>
    <mergeCell ref="Q347:R347"/>
    <mergeCell ref="T347:V347"/>
    <mergeCell ref="Y347:AD347"/>
    <mergeCell ref="AF347:AL347"/>
    <mergeCell ref="A348:C348"/>
    <mergeCell ref="L348:P348"/>
    <mergeCell ref="Q348:R348"/>
    <mergeCell ref="T348:V348"/>
    <mergeCell ref="Y348:AD348"/>
    <mergeCell ref="AF348:AL348"/>
    <mergeCell ref="A349:C349"/>
    <mergeCell ref="M349:P349"/>
    <mergeCell ref="Q349:R349"/>
    <mergeCell ref="T349:V349"/>
    <mergeCell ref="Y349:AD349"/>
    <mergeCell ref="AF349:AL349"/>
    <mergeCell ref="A350:C350"/>
    <mergeCell ref="J350:P350"/>
    <mergeCell ref="Q350:R350"/>
    <mergeCell ref="T350:V350"/>
    <mergeCell ref="Y350:AD350"/>
    <mergeCell ref="AF350:AL350"/>
    <mergeCell ref="A351:C351"/>
    <mergeCell ref="K351:P351"/>
    <mergeCell ref="Q351:R351"/>
    <mergeCell ref="T351:V351"/>
    <mergeCell ref="Y351:AD351"/>
    <mergeCell ref="AF351:AL351"/>
    <mergeCell ref="A352:C352"/>
    <mergeCell ref="L352:P352"/>
    <mergeCell ref="Q352:R352"/>
    <mergeCell ref="T352:V352"/>
    <mergeCell ref="Y352:AD352"/>
    <mergeCell ref="AF352:AL352"/>
    <mergeCell ref="A353:C353"/>
    <mergeCell ref="M353:P353"/>
    <mergeCell ref="Q353:R353"/>
    <mergeCell ref="T353:V353"/>
    <mergeCell ref="Y353:AD353"/>
    <mergeCell ref="AF353:AL353"/>
    <mergeCell ref="A354:C354"/>
    <mergeCell ref="L354:P354"/>
    <mergeCell ref="Q354:R354"/>
    <mergeCell ref="T354:V354"/>
    <mergeCell ref="Y354:AD354"/>
    <mergeCell ref="AF354:AL354"/>
    <mergeCell ref="A355:C355"/>
    <mergeCell ref="M355:P355"/>
    <mergeCell ref="Q355:R355"/>
    <mergeCell ref="T355:V355"/>
    <mergeCell ref="Y355:AD355"/>
    <mergeCell ref="AF355:AL355"/>
    <mergeCell ref="A356:C356"/>
    <mergeCell ref="L356:P356"/>
    <mergeCell ref="Q356:R356"/>
    <mergeCell ref="T356:V356"/>
    <mergeCell ref="Y356:AD356"/>
    <mergeCell ref="AF356:AL356"/>
    <mergeCell ref="A357:C357"/>
    <mergeCell ref="M357:P357"/>
    <mergeCell ref="Q357:R357"/>
    <mergeCell ref="T357:V357"/>
    <mergeCell ref="Y357:AD357"/>
    <mergeCell ref="AF357:AL357"/>
    <mergeCell ref="A358:C358"/>
    <mergeCell ref="L358:P358"/>
    <mergeCell ref="Q358:R358"/>
    <mergeCell ref="T358:V358"/>
    <mergeCell ref="Y358:AD358"/>
    <mergeCell ref="AF358:AL358"/>
    <mergeCell ref="A359:C359"/>
    <mergeCell ref="M359:P359"/>
    <mergeCell ref="Q359:R359"/>
    <mergeCell ref="T359:V359"/>
    <mergeCell ref="Y359:AD359"/>
    <mergeCell ref="AF359:AL359"/>
    <mergeCell ref="A360:C360"/>
    <mergeCell ref="J360:P360"/>
    <mergeCell ref="Q360:R360"/>
    <mergeCell ref="T360:V360"/>
    <mergeCell ref="Y360:AD360"/>
    <mergeCell ref="AF360:AL360"/>
    <mergeCell ref="A361:C361"/>
    <mergeCell ref="K361:P361"/>
    <mergeCell ref="Q361:R361"/>
    <mergeCell ref="T361:V361"/>
    <mergeCell ref="Y361:AD361"/>
    <mergeCell ref="AF361:AL361"/>
    <mergeCell ref="A362:C362"/>
    <mergeCell ref="L362:P362"/>
    <mergeCell ref="Q362:R362"/>
    <mergeCell ref="T362:V362"/>
    <mergeCell ref="Y362:AD362"/>
    <mergeCell ref="AF362:AL362"/>
    <mergeCell ref="A363:C363"/>
    <mergeCell ref="M363:P363"/>
    <mergeCell ref="Q363:R363"/>
    <mergeCell ref="T363:V363"/>
    <mergeCell ref="Y363:AD363"/>
    <mergeCell ref="AF363:AL363"/>
    <mergeCell ref="A364:C364"/>
    <mergeCell ref="H364:P364"/>
    <mergeCell ref="Q364:R364"/>
    <mergeCell ref="T364:V364"/>
    <mergeCell ref="Y364:AD364"/>
    <mergeCell ref="AF364:AL364"/>
    <mergeCell ref="A365:C365"/>
    <mergeCell ref="I365:P365"/>
    <mergeCell ref="Q365:R365"/>
    <mergeCell ref="T365:V365"/>
    <mergeCell ref="Y365:AD365"/>
    <mergeCell ref="AF365:AL365"/>
    <mergeCell ref="A366:C366"/>
    <mergeCell ref="J366:P366"/>
    <mergeCell ref="Q366:R366"/>
    <mergeCell ref="T366:V366"/>
    <mergeCell ref="Y366:AD366"/>
    <mergeCell ref="AF366:AL366"/>
    <mergeCell ref="A367:C367"/>
    <mergeCell ref="K367:P367"/>
    <mergeCell ref="Q367:R367"/>
    <mergeCell ref="T367:V367"/>
    <mergeCell ref="Y367:AD367"/>
    <mergeCell ref="AF367:AL367"/>
    <mergeCell ref="A368:C368"/>
    <mergeCell ref="M368:P368"/>
    <mergeCell ref="Q368:R368"/>
    <mergeCell ref="T368:V368"/>
    <mergeCell ref="Y368:AD368"/>
    <mergeCell ref="AF368:AL368"/>
    <mergeCell ref="A369:C369"/>
    <mergeCell ref="M369:P369"/>
    <mergeCell ref="Q369:R369"/>
    <mergeCell ref="T369:V369"/>
    <mergeCell ref="Y369:AD369"/>
    <mergeCell ref="AF369:AL369"/>
    <mergeCell ref="A370:C370"/>
    <mergeCell ref="M370:P370"/>
    <mergeCell ref="Q370:R370"/>
    <mergeCell ref="T370:V370"/>
    <mergeCell ref="Y370:AD370"/>
    <mergeCell ref="AF370:AL370"/>
    <mergeCell ref="A371:C371"/>
    <mergeCell ref="H371:P371"/>
    <mergeCell ref="Q371:R371"/>
    <mergeCell ref="T371:V371"/>
    <mergeCell ref="Y371:AD371"/>
    <mergeCell ref="AF371:AL371"/>
    <mergeCell ref="A372:C372"/>
    <mergeCell ref="H372:P372"/>
    <mergeCell ref="Q372:R372"/>
    <mergeCell ref="T372:V372"/>
    <mergeCell ref="Y372:AD372"/>
    <mergeCell ref="AF372:AL372"/>
    <mergeCell ref="A373:C373"/>
    <mergeCell ref="I373:P373"/>
    <mergeCell ref="Q373:R373"/>
    <mergeCell ref="T373:V373"/>
    <mergeCell ref="Y373:AD373"/>
    <mergeCell ref="AF373:AL373"/>
    <mergeCell ref="A374:C374"/>
    <mergeCell ref="J374:P374"/>
    <mergeCell ref="Q374:R374"/>
    <mergeCell ref="T374:V374"/>
    <mergeCell ref="Y374:AD374"/>
    <mergeCell ref="AF374:AL374"/>
    <mergeCell ref="A375:C375"/>
    <mergeCell ref="M375:P375"/>
    <mergeCell ref="Q375:R375"/>
    <mergeCell ref="T375:V375"/>
    <mergeCell ref="Y375:AD375"/>
    <mergeCell ref="AF375:AL375"/>
    <mergeCell ref="A376:C376"/>
    <mergeCell ref="J376:P376"/>
    <mergeCell ref="Q376:R376"/>
    <mergeCell ref="T376:V376"/>
    <mergeCell ref="Y376:AD376"/>
    <mergeCell ref="AF376:AL376"/>
    <mergeCell ref="A377:C377"/>
    <mergeCell ref="M377:P377"/>
    <mergeCell ref="Q377:R377"/>
    <mergeCell ref="T377:V377"/>
    <mergeCell ref="Y377:AD377"/>
    <mergeCell ref="AF377:AL377"/>
    <mergeCell ref="A378:C378"/>
    <mergeCell ref="M378:P378"/>
    <mergeCell ref="Q378:R378"/>
    <mergeCell ref="T378:V378"/>
    <mergeCell ref="Y378:AD378"/>
    <mergeCell ref="AF378:AL378"/>
    <mergeCell ref="A379:C379"/>
    <mergeCell ref="J379:P379"/>
    <mergeCell ref="Q379:R379"/>
    <mergeCell ref="T379:V379"/>
    <mergeCell ref="Y379:AD379"/>
    <mergeCell ref="AF379:AL379"/>
    <mergeCell ref="A380:C380"/>
    <mergeCell ref="M380:P380"/>
    <mergeCell ref="Q380:R380"/>
    <mergeCell ref="T380:V380"/>
    <mergeCell ref="Y380:AD380"/>
    <mergeCell ref="AF380:AL380"/>
    <mergeCell ref="A381:C381"/>
    <mergeCell ref="M381:P381"/>
    <mergeCell ref="Q381:R381"/>
    <mergeCell ref="T381:V381"/>
    <mergeCell ref="Y381:AD381"/>
    <mergeCell ref="AF381:AL381"/>
    <mergeCell ref="A382:C382"/>
    <mergeCell ref="J382:P382"/>
    <mergeCell ref="Q382:R382"/>
    <mergeCell ref="T382:V382"/>
    <mergeCell ref="Y382:AD382"/>
    <mergeCell ref="AF382:AL382"/>
    <mergeCell ref="A383:C383"/>
    <mergeCell ref="K383:P383"/>
    <mergeCell ref="Q383:R383"/>
    <mergeCell ref="T383:V383"/>
    <mergeCell ref="Y383:AD383"/>
    <mergeCell ref="AF383:AL383"/>
    <mergeCell ref="A384:C384"/>
    <mergeCell ref="M384:P384"/>
    <mergeCell ref="Q384:R384"/>
    <mergeCell ref="T384:V384"/>
    <mergeCell ref="Y384:AD384"/>
    <mergeCell ref="AF384:AL384"/>
    <mergeCell ref="A385:C385"/>
    <mergeCell ref="M385:P385"/>
    <mergeCell ref="Q385:R385"/>
    <mergeCell ref="T385:V385"/>
    <mergeCell ref="Y385:AD385"/>
    <mergeCell ref="AF385:AL385"/>
    <mergeCell ref="A386:C386"/>
    <mergeCell ref="I386:P386"/>
    <mergeCell ref="Q386:R386"/>
    <mergeCell ref="T386:V386"/>
    <mergeCell ref="Y386:AD386"/>
    <mergeCell ref="AF386:AL386"/>
    <mergeCell ref="A387:C387"/>
    <mergeCell ref="J387:P387"/>
    <mergeCell ref="Q387:R387"/>
    <mergeCell ref="T387:V387"/>
    <mergeCell ref="Y387:AD387"/>
    <mergeCell ref="AF387:AL387"/>
    <mergeCell ref="A388:C388"/>
    <mergeCell ref="K388:P388"/>
    <mergeCell ref="Q388:R388"/>
    <mergeCell ref="T388:V388"/>
    <mergeCell ref="Y388:AD388"/>
    <mergeCell ref="AF388:AL388"/>
    <mergeCell ref="A389:C389"/>
    <mergeCell ref="M389:P389"/>
    <mergeCell ref="Q389:R389"/>
    <mergeCell ref="T389:V389"/>
    <mergeCell ref="Y389:AD389"/>
    <mergeCell ref="AF389:AL389"/>
    <mergeCell ref="A390:C390"/>
    <mergeCell ref="J390:P390"/>
    <mergeCell ref="Q390:R390"/>
    <mergeCell ref="T390:V390"/>
    <mergeCell ref="Y390:AD390"/>
    <mergeCell ref="AF390:AL390"/>
    <mergeCell ref="A391:C391"/>
    <mergeCell ref="K391:P391"/>
    <mergeCell ref="Q391:R391"/>
    <mergeCell ref="T391:V391"/>
    <mergeCell ref="Y391:AD391"/>
    <mergeCell ref="AF391:AL391"/>
    <mergeCell ref="A392:C392"/>
    <mergeCell ref="M392:P392"/>
    <mergeCell ref="Q392:R392"/>
    <mergeCell ref="T392:V392"/>
    <mergeCell ref="Y392:AD392"/>
    <mergeCell ref="AF392:AL392"/>
    <mergeCell ref="A393:C393"/>
    <mergeCell ref="M393:P393"/>
    <mergeCell ref="Q393:R393"/>
    <mergeCell ref="T393:V393"/>
    <mergeCell ref="Y393:AD393"/>
    <mergeCell ref="AF393:AL393"/>
    <mergeCell ref="A394:C394"/>
    <mergeCell ref="H394:P394"/>
    <mergeCell ref="Q394:R394"/>
    <mergeCell ref="T394:V394"/>
    <mergeCell ref="Y394:AD394"/>
    <mergeCell ref="AF394:AL394"/>
    <mergeCell ref="A395:C395"/>
    <mergeCell ref="I395:P395"/>
    <mergeCell ref="Q395:R395"/>
    <mergeCell ref="T395:V395"/>
    <mergeCell ref="Y395:AD395"/>
    <mergeCell ref="AF395:AL395"/>
    <mergeCell ref="A396:C396"/>
    <mergeCell ref="J396:P396"/>
    <mergeCell ref="Q396:R396"/>
    <mergeCell ref="T396:V396"/>
    <mergeCell ref="Y396:AD396"/>
    <mergeCell ref="AF396:AL396"/>
    <mergeCell ref="A397:C397"/>
    <mergeCell ref="M397:P397"/>
    <mergeCell ref="Q397:R397"/>
    <mergeCell ref="T397:V397"/>
    <mergeCell ref="Y397:AD397"/>
    <mergeCell ref="AF397:AL397"/>
    <mergeCell ref="A398:C398"/>
    <mergeCell ref="J398:P398"/>
    <mergeCell ref="Q398:R398"/>
    <mergeCell ref="T398:V398"/>
    <mergeCell ref="Y398:AD398"/>
    <mergeCell ref="AF398:AL398"/>
    <mergeCell ref="A399:C399"/>
    <mergeCell ref="M399:P399"/>
    <mergeCell ref="Q399:R399"/>
    <mergeCell ref="T399:V399"/>
    <mergeCell ref="Y399:AD399"/>
    <mergeCell ref="AF399:AL399"/>
    <mergeCell ref="A400:C400"/>
    <mergeCell ref="J400:P400"/>
    <mergeCell ref="Q400:R400"/>
    <mergeCell ref="T400:V400"/>
    <mergeCell ref="Y400:AD400"/>
    <mergeCell ref="AF400:AL400"/>
    <mergeCell ref="A401:C401"/>
    <mergeCell ref="K401:P401"/>
    <mergeCell ref="Q401:R401"/>
    <mergeCell ref="T401:V401"/>
    <mergeCell ref="Y401:AD401"/>
    <mergeCell ref="AF401:AL401"/>
    <mergeCell ref="A402:C402"/>
    <mergeCell ref="M402:P402"/>
    <mergeCell ref="Q402:R402"/>
    <mergeCell ref="T402:V402"/>
    <mergeCell ref="Y402:AD402"/>
    <mergeCell ref="AF402:AL402"/>
    <mergeCell ref="A403:C403"/>
    <mergeCell ref="I403:P403"/>
    <mergeCell ref="Q403:R403"/>
    <mergeCell ref="T403:V403"/>
    <mergeCell ref="Y403:AD403"/>
    <mergeCell ref="AF403:AL403"/>
    <mergeCell ref="A404:C404"/>
    <mergeCell ref="J404:P404"/>
    <mergeCell ref="Q404:R404"/>
    <mergeCell ref="T404:V404"/>
    <mergeCell ref="Y404:AD404"/>
    <mergeCell ref="AF404:AL404"/>
    <mergeCell ref="A405:C405"/>
    <mergeCell ref="K405:P405"/>
    <mergeCell ref="Q405:R405"/>
    <mergeCell ref="T405:V405"/>
    <mergeCell ref="Y405:AD405"/>
    <mergeCell ref="AF405:AL405"/>
    <mergeCell ref="A406:C406"/>
    <mergeCell ref="M406:P406"/>
    <mergeCell ref="Q406:R406"/>
    <mergeCell ref="T406:V406"/>
    <mergeCell ref="Y406:AD406"/>
    <mergeCell ref="AF406:AL406"/>
    <mergeCell ref="A407:C407"/>
    <mergeCell ref="M407:P407"/>
    <mergeCell ref="Q407:R407"/>
    <mergeCell ref="T407:V407"/>
    <mergeCell ref="Y407:AD407"/>
    <mergeCell ref="AF407:AL407"/>
    <mergeCell ref="A408:C408"/>
    <mergeCell ref="H408:P408"/>
    <mergeCell ref="Q408:R408"/>
    <mergeCell ref="T408:V408"/>
    <mergeCell ref="Y408:AD408"/>
    <mergeCell ref="AF408:AL408"/>
    <mergeCell ref="A409:C409"/>
    <mergeCell ref="H409:P409"/>
    <mergeCell ref="Q409:R409"/>
    <mergeCell ref="T409:V409"/>
    <mergeCell ref="Y409:AD409"/>
    <mergeCell ref="AF409:AL409"/>
    <mergeCell ref="A410:C410"/>
    <mergeCell ref="H410:P410"/>
    <mergeCell ref="Q410:R410"/>
    <mergeCell ref="T410:V410"/>
    <mergeCell ref="Y410:AD410"/>
    <mergeCell ref="AF410:AL410"/>
    <mergeCell ref="A411:C411"/>
    <mergeCell ref="I411:P411"/>
    <mergeCell ref="Q411:R411"/>
    <mergeCell ref="T411:V411"/>
    <mergeCell ref="Y411:AD411"/>
    <mergeCell ref="AF411:AL411"/>
    <mergeCell ref="A412:C412"/>
    <mergeCell ref="J412:P412"/>
    <mergeCell ref="Q412:R412"/>
    <mergeCell ref="T412:V412"/>
    <mergeCell ref="Y412:AD412"/>
    <mergeCell ref="AF412:AL412"/>
    <mergeCell ref="A413:C413"/>
    <mergeCell ref="M413:P413"/>
    <mergeCell ref="Q413:R413"/>
    <mergeCell ref="T413:V413"/>
    <mergeCell ref="Y413:AD413"/>
    <mergeCell ref="AF413:AL413"/>
    <mergeCell ref="A414:C414"/>
    <mergeCell ref="J414:P414"/>
    <mergeCell ref="Q414:R414"/>
    <mergeCell ref="T414:V414"/>
    <mergeCell ref="Y414:AD414"/>
    <mergeCell ref="AF414:AL414"/>
    <mergeCell ref="A415:C415"/>
    <mergeCell ref="M415:P415"/>
    <mergeCell ref="Q415:R415"/>
    <mergeCell ref="T415:V415"/>
    <mergeCell ref="Y415:AD415"/>
    <mergeCell ref="AF415:AL415"/>
    <mergeCell ref="A416:C416"/>
    <mergeCell ref="H416:P416"/>
    <mergeCell ref="Q416:R416"/>
    <mergeCell ref="T416:V416"/>
    <mergeCell ref="Y416:AD416"/>
    <mergeCell ref="AF416:AL416"/>
    <mergeCell ref="A417:C417"/>
    <mergeCell ref="H417:P417"/>
    <mergeCell ref="Q417:R417"/>
    <mergeCell ref="T417:V417"/>
    <mergeCell ref="Y417:AD417"/>
    <mergeCell ref="AF417:AL417"/>
    <mergeCell ref="A418:C418"/>
    <mergeCell ref="I418:P418"/>
    <mergeCell ref="Q418:R418"/>
    <mergeCell ref="T418:V418"/>
    <mergeCell ref="Y418:AD418"/>
    <mergeCell ref="AF418:AL418"/>
    <mergeCell ref="P422:R422"/>
    <mergeCell ref="T422:V422"/>
    <mergeCell ref="X422:AD422"/>
    <mergeCell ref="AF422:AL422"/>
    <mergeCell ref="A423:AI423"/>
    <mergeCell ref="A419:C419"/>
    <mergeCell ref="J419:P419"/>
    <mergeCell ref="Q419:R419"/>
    <mergeCell ref="T419:V419"/>
    <mergeCell ref="Y419:AD419"/>
    <mergeCell ref="AF419:AL419"/>
    <mergeCell ref="A420:C420"/>
    <mergeCell ref="K420:P420"/>
    <mergeCell ref="Q420:R420"/>
    <mergeCell ref="T420:V420"/>
    <mergeCell ref="Y420:AD420"/>
    <mergeCell ref="AF420:AL420"/>
    <mergeCell ref="A421:C421"/>
    <mergeCell ref="M421:P421"/>
    <mergeCell ref="Q421:R421"/>
    <mergeCell ref="T421:V421"/>
    <mergeCell ref="Y421:AD421"/>
    <mergeCell ref="AF421:AL42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457"/>
  <sheetViews>
    <sheetView workbookViewId="0">
      <selection activeCell="G17" sqref="G17"/>
    </sheetView>
  </sheetViews>
  <sheetFormatPr defaultRowHeight="15" x14ac:dyDescent="0.25"/>
  <cols>
    <col min="1" max="1" width="18.140625" bestFit="1" customWidth="1"/>
    <col min="2" max="2" width="70.140625" bestFit="1" customWidth="1"/>
    <col min="4" max="4" width="14.42578125" style="64" bestFit="1" customWidth="1"/>
    <col min="5" max="6" width="12.7109375" style="64" bestFit="1" customWidth="1"/>
    <col min="7" max="7" width="14.42578125" style="64" bestFit="1" customWidth="1"/>
    <col min="257" max="257" width="18.140625" bestFit="1" customWidth="1"/>
    <col min="258" max="258" width="70.140625" bestFit="1" customWidth="1"/>
    <col min="260" max="260" width="14.42578125" bestFit="1" customWidth="1"/>
    <col min="261" max="262" width="12.7109375" bestFit="1" customWidth="1"/>
    <col min="263" max="263" width="14.42578125" bestFit="1" customWidth="1"/>
    <col min="513" max="513" width="18.140625" bestFit="1" customWidth="1"/>
    <col min="514" max="514" width="70.140625" bestFit="1" customWidth="1"/>
    <col min="516" max="516" width="14.42578125" bestFit="1" customWidth="1"/>
    <col min="517" max="518" width="12.7109375" bestFit="1" customWidth="1"/>
    <col min="519" max="519" width="14.42578125" bestFit="1" customWidth="1"/>
    <col min="769" max="769" width="18.140625" bestFit="1" customWidth="1"/>
    <col min="770" max="770" width="70.140625" bestFit="1" customWidth="1"/>
    <col min="772" max="772" width="14.42578125" bestFit="1" customWidth="1"/>
    <col min="773" max="774" width="12.7109375" bestFit="1" customWidth="1"/>
    <col min="775" max="775" width="14.42578125" bestFit="1" customWidth="1"/>
    <col min="1025" max="1025" width="18.140625" bestFit="1" customWidth="1"/>
    <col min="1026" max="1026" width="70.140625" bestFit="1" customWidth="1"/>
    <col min="1028" max="1028" width="14.42578125" bestFit="1" customWidth="1"/>
    <col min="1029" max="1030" width="12.7109375" bestFit="1" customWidth="1"/>
    <col min="1031" max="1031" width="14.42578125" bestFit="1" customWidth="1"/>
    <col min="1281" max="1281" width="18.140625" bestFit="1" customWidth="1"/>
    <col min="1282" max="1282" width="70.140625" bestFit="1" customWidth="1"/>
    <col min="1284" max="1284" width="14.42578125" bestFit="1" customWidth="1"/>
    <col min="1285" max="1286" width="12.7109375" bestFit="1" customWidth="1"/>
    <col min="1287" max="1287" width="14.42578125" bestFit="1" customWidth="1"/>
    <col min="1537" max="1537" width="18.140625" bestFit="1" customWidth="1"/>
    <col min="1538" max="1538" width="70.140625" bestFit="1" customWidth="1"/>
    <col min="1540" max="1540" width="14.42578125" bestFit="1" customWidth="1"/>
    <col min="1541" max="1542" width="12.7109375" bestFit="1" customWidth="1"/>
    <col min="1543" max="1543" width="14.42578125" bestFit="1" customWidth="1"/>
    <col min="1793" max="1793" width="18.140625" bestFit="1" customWidth="1"/>
    <col min="1794" max="1794" width="70.140625" bestFit="1" customWidth="1"/>
    <col min="1796" max="1796" width="14.42578125" bestFit="1" customWidth="1"/>
    <col min="1797" max="1798" width="12.7109375" bestFit="1" customWidth="1"/>
    <col min="1799" max="1799" width="14.42578125" bestFit="1" customWidth="1"/>
    <col min="2049" max="2049" width="18.140625" bestFit="1" customWidth="1"/>
    <col min="2050" max="2050" width="70.140625" bestFit="1" customWidth="1"/>
    <col min="2052" max="2052" width="14.42578125" bestFit="1" customWidth="1"/>
    <col min="2053" max="2054" width="12.7109375" bestFit="1" customWidth="1"/>
    <col min="2055" max="2055" width="14.42578125" bestFit="1" customWidth="1"/>
    <col min="2305" max="2305" width="18.140625" bestFit="1" customWidth="1"/>
    <col min="2306" max="2306" width="70.140625" bestFit="1" customWidth="1"/>
    <col min="2308" max="2308" width="14.42578125" bestFit="1" customWidth="1"/>
    <col min="2309" max="2310" width="12.7109375" bestFit="1" customWidth="1"/>
    <col min="2311" max="2311" width="14.42578125" bestFit="1" customWidth="1"/>
    <col min="2561" max="2561" width="18.140625" bestFit="1" customWidth="1"/>
    <col min="2562" max="2562" width="70.140625" bestFit="1" customWidth="1"/>
    <col min="2564" max="2564" width="14.42578125" bestFit="1" customWidth="1"/>
    <col min="2565" max="2566" width="12.7109375" bestFit="1" customWidth="1"/>
    <col min="2567" max="2567" width="14.42578125" bestFit="1" customWidth="1"/>
    <col min="2817" max="2817" width="18.140625" bestFit="1" customWidth="1"/>
    <col min="2818" max="2818" width="70.140625" bestFit="1" customWidth="1"/>
    <col min="2820" max="2820" width="14.42578125" bestFit="1" customWidth="1"/>
    <col min="2821" max="2822" width="12.7109375" bestFit="1" customWidth="1"/>
    <col min="2823" max="2823" width="14.42578125" bestFit="1" customWidth="1"/>
    <col min="3073" max="3073" width="18.140625" bestFit="1" customWidth="1"/>
    <col min="3074" max="3074" width="70.140625" bestFit="1" customWidth="1"/>
    <col min="3076" max="3076" width="14.42578125" bestFit="1" customWidth="1"/>
    <col min="3077" max="3078" width="12.7109375" bestFit="1" customWidth="1"/>
    <col min="3079" max="3079" width="14.42578125" bestFit="1" customWidth="1"/>
    <col min="3329" max="3329" width="18.140625" bestFit="1" customWidth="1"/>
    <col min="3330" max="3330" width="70.140625" bestFit="1" customWidth="1"/>
    <col min="3332" max="3332" width="14.42578125" bestFit="1" customWidth="1"/>
    <col min="3333" max="3334" width="12.7109375" bestFit="1" customWidth="1"/>
    <col min="3335" max="3335" width="14.42578125" bestFit="1" customWidth="1"/>
    <col min="3585" max="3585" width="18.140625" bestFit="1" customWidth="1"/>
    <col min="3586" max="3586" width="70.140625" bestFit="1" customWidth="1"/>
    <col min="3588" max="3588" width="14.42578125" bestFit="1" customWidth="1"/>
    <col min="3589" max="3590" width="12.7109375" bestFit="1" customWidth="1"/>
    <col min="3591" max="3591" width="14.42578125" bestFit="1" customWidth="1"/>
    <col min="3841" max="3841" width="18.140625" bestFit="1" customWidth="1"/>
    <col min="3842" max="3842" width="70.140625" bestFit="1" customWidth="1"/>
    <col min="3844" max="3844" width="14.42578125" bestFit="1" customWidth="1"/>
    <col min="3845" max="3846" width="12.7109375" bestFit="1" customWidth="1"/>
    <col min="3847" max="3847" width="14.42578125" bestFit="1" customWidth="1"/>
    <col min="4097" max="4097" width="18.140625" bestFit="1" customWidth="1"/>
    <col min="4098" max="4098" width="70.140625" bestFit="1" customWidth="1"/>
    <col min="4100" max="4100" width="14.42578125" bestFit="1" customWidth="1"/>
    <col min="4101" max="4102" width="12.7109375" bestFit="1" customWidth="1"/>
    <col min="4103" max="4103" width="14.42578125" bestFit="1" customWidth="1"/>
    <col min="4353" max="4353" width="18.140625" bestFit="1" customWidth="1"/>
    <col min="4354" max="4354" width="70.140625" bestFit="1" customWidth="1"/>
    <col min="4356" max="4356" width="14.42578125" bestFit="1" customWidth="1"/>
    <col min="4357" max="4358" width="12.7109375" bestFit="1" customWidth="1"/>
    <col min="4359" max="4359" width="14.42578125" bestFit="1" customWidth="1"/>
    <col min="4609" max="4609" width="18.140625" bestFit="1" customWidth="1"/>
    <col min="4610" max="4610" width="70.140625" bestFit="1" customWidth="1"/>
    <col min="4612" max="4612" width="14.42578125" bestFit="1" customWidth="1"/>
    <col min="4613" max="4614" width="12.7109375" bestFit="1" customWidth="1"/>
    <col min="4615" max="4615" width="14.42578125" bestFit="1" customWidth="1"/>
    <col min="4865" max="4865" width="18.140625" bestFit="1" customWidth="1"/>
    <col min="4866" max="4866" width="70.140625" bestFit="1" customWidth="1"/>
    <col min="4868" max="4868" width="14.42578125" bestFit="1" customWidth="1"/>
    <col min="4869" max="4870" width="12.7109375" bestFit="1" customWidth="1"/>
    <col min="4871" max="4871" width="14.42578125" bestFit="1" customWidth="1"/>
    <col min="5121" max="5121" width="18.140625" bestFit="1" customWidth="1"/>
    <col min="5122" max="5122" width="70.140625" bestFit="1" customWidth="1"/>
    <col min="5124" max="5124" width="14.42578125" bestFit="1" customWidth="1"/>
    <col min="5125" max="5126" width="12.7109375" bestFit="1" customWidth="1"/>
    <col min="5127" max="5127" width="14.42578125" bestFit="1" customWidth="1"/>
    <col min="5377" max="5377" width="18.140625" bestFit="1" customWidth="1"/>
    <col min="5378" max="5378" width="70.140625" bestFit="1" customWidth="1"/>
    <col min="5380" max="5380" width="14.42578125" bestFit="1" customWidth="1"/>
    <col min="5381" max="5382" width="12.7109375" bestFit="1" customWidth="1"/>
    <col min="5383" max="5383" width="14.42578125" bestFit="1" customWidth="1"/>
    <col min="5633" max="5633" width="18.140625" bestFit="1" customWidth="1"/>
    <col min="5634" max="5634" width="70.140625" bestFit="1" customWidth="1"/>
    <col min="5636" max="5636" width="14.42578125" bestFit="1" customWidth="1"/>
    <col min="5637" max="5638" width="12.7109375" bestFit="1" customWidth="1"/>
    <col min="5639" max="5639" width="14.42578125" bestFit="1" customWidth="1"/>
    <col min="5889" max="5889" width="18.140625" bestFit="1" customWidth="1"/>
    <col min="5890" max="5890" width="70.140625" bestFit="1" customWidth="1"/>
    <col min="5892" max="5892" width="14.42578125" bestFit="1" customWidth="1"/>
    <col min="5893" max="5894" width="12.7109375" bestFit="1" customWidth="1"/>
    <col min="5895" max="5895" width="14.42578125" bestFit="1" customWidth="1"/>
    <col min="6145" max="6145" width="18.140625" bestFit="1" customWidth="1"/>
    <col min="6146" max="6146" width="70.140625" bestFit="1" customWidth="1"/>
    <col min="6148" max="6148" width="14.42578125" bestFit="1" customWidth="1"/>
    <col min="6149" max="6150" width="12.7109375" bestFit="1" customWidth="1"/>
    <col min="6151" max="6151" width="14.42578125" bestFit="1" customWidth="1"/>
    <col min="6401" max="6401" width="18.140625" bestFit="1" customWidth="1"/>
    <col min="6402" max="6402" width="70.140625" bestFit="1" customWidth="1"/>
    <col min="6404" max="6404" width="14.42578125" bestFit="1" customWidth="1"/>
    <col min="6405" max="6406" width="12.7109375" bestFit="1" customWidth="1"/>
    <col min="6407" max="6407" width="14.42578125" bestFit="1" customWidth="1"/>
    <col min="6657" max="6657" width="18.140625" bestFit="1" customWidth="1"/>
    <col min="6658" max="6658" width="70.140625" bestFit="1" customWidth="1"/>
    <col min="6660" max="6660" width="14.42578125" bestFit="1" customWidth="1"/>
    <col min="6661" max="6662" width="12.7109375" bestFit="1" customWidth="1"/>
    <col min="6663" max="6663" width="14.42578125" bestFit="1" customWidth="1"/>
    <col min="6913" max="6913" width="18.140625" bestFit="1" customWidth="1"/>
    <col min="6914" max="6914" width="70.140625" bestFit="1" customWidth="1"/>
    <col min="6916" max="6916" width="14.42578125" bestFit="1" customWidth="1"/>
    <col min="6917" max="6918" width="12.7109375" bestFit="1" customWidth="1"/>
    <col min="6919" max="6919" width="14.42578125" bestFit="1" customWidth="1"/>
    <col min="7169" max="7169" width="18.140625" bestFit="1" customWidth="1"/>
    <col min="7170" max="7170" width="70.140625" bestFit="1" customWidth="1"/>
    <col min="7172" max="7172" width="14.42578125" bestFit="1" customWidth="1"/>
    <col min="7173" max="7174" width="12.7109375" bestFit="1" customWidth="1"/>
    <col min="7175" max="7175" width="14.42578125" bestFit="1" customWidth="1"/>
    <col min="7425" max="7425" width="18.140625" bestFit="1" customWidth="1"/>
    <col min="7426" max="7426" width="70.140625" bestFit="1" customWidth="1"/>
    <col min="7428" max="7428" width="14.42578125" bestFit="1" customWidth="1"/>
    <col min="7429" max="7430" width="12.7109375" bestFit="1" customWidth="1"/>
    <col min="7431" max="7431" width="14.42578125" bestFit="1" customWidth="1"/>
    <col min="7681" max="7681" width="18.140625" bestFit="1" customWidth="1"/>
    <col min="7682" max="7682" width="70.140625" bestFit="1" customWidth="1"/>
    <col min="7684" max="7684" width="14.42578125" bestFit="1" customWidth="1"/>
    <col min="7685" max="7686" width="12.7109375" bestFit="1" customWidth="1"/>
    <col min="7687" max="7687" width="14.42578125" bestFit="1" customWidth="1"/>
    <col min="7937" max="7937" width="18.140625" bestFit="1" customWidth="1"/>
    <col min="7938" max="7938" width="70.140625" bestFit="1" customWidth="1"/>
    <col min="7940" max="7940" width="14.42578125" bestFit="1" customWidth="1"/>
    <col min="7941" max="7942" width="12.7109375" bestFit="1" customWidth="1"/>
    <col min="7943" max="7943" width="14.42578125" bestFit="1" customWidth="1"/>
    <col min="8193" max="8193" width="18.140625" bestFit="1" customWidth="1"/>
    <col min="8194" max="8194" width="70.140625" bestFit="1" customWidth="1"/>
    <col min="8196" max="8196" width="14.42578125" bestFit="1" customWidth="1"/>
    <col min="8197" max="8198" width="12.7109375" bestFit="1" customWidth="1"/>
    <col min="8199" max="8199" width="14.42578125" bestFit="1" customWidth="1"/>
    <col min="8449" max="8449" width="18.140625" bestFit="1" customWidth="1"/>
    <col min="8450" max="8450" width="70.140625" bestFit="1" customWidth="1"/>
    <col min="8452" max="8452" width="14.42578125" bestFit="1" customWidth="1"/>
    <col min="8453" max="8454" width="12.7109375" bestFit="1" customWidth="1"/>
    <col min="8455" max="8455" width="14.42578125" bestFit="1" customWidth="1"/>
    <col min="8705" max="8705" width="18.140625" bestFit="1" customWidth="1"/>
    <col min="8706" max="8706" width="70.140625" bestFit="1" customWidth="1"/>
    <col min="8708" max="8708" width="14.42578125" bestFit="1" customWidth="1"/>
    <col min="8709" max="8710" width="12.7109375" bestFit="1" customWidth="1"/>
    <col min="8711" max="8711" width="14.42578125" bestFit="1" customWidth="1"/>
    <col min="8961" max="8961" width="18.140625" bestFit="1" customWidth="1"/>
    <col min="8962" max="8962" width="70.140625" bestFit="1" customWidth="1"/>
    <col min="8964" max="8964" width="14.42578125" bestFit="1" customWidth="1"/>
    <col min="8965" max="8966" width="12.7109375" bestFit="1" customWidth="1"/>
    <col min="8967" max="8967" width="14.42578125" bestFit="1" customWidth="1"/>
    <col min="9217" max="9217" width="18.140625" bestFit="1" customWidth="1"/>
    <col min="9218" max="9218" width="70.140625" bestFit="1" customWidth="1"/>
    <col min="9220" max="9220" width="14.42578125" bestFit="1" customWidth="1"/>
    <col min="9221" max="9222" width="12.7109375" bestFit="1" customWidth="1"/>
    <col min="9223" max="9223" width="14.42578125" bestFit="1" customWidth="1"/>
    <col min="9473" max="9473" width="18.140625" bestFit="1" customWidth="1"/>
    <col min="9474" max="9474" width="70.140625" bestFit="1" customWidth="1"/>
    <col min="9476" max="9476" width="14.42578125" bestFit="1" customWidth="1"/>
    <col min="9477" max="9478" width="12.7109375" bestFit="1" customWidth="1"/>
    <col min="9479" max="9479" width="14.42578125" bestFit="1" customWidth="1"/>
    <col min="9729" max="9729" width="18.140625" bestFit="1" customWidth="1"/>
    <col min="9730" max="9730" width="70.140625" bestFit="1" customWidth="1"/>
    <col min="9732" max="9732" width="14.42578125" bestFit="1" customWidth="1"/>
    <col min="9733" max="9734" width="12.7109375" bestFit="1" customWidth="1"/>
    <col min="9735" max="9735" width="14.42578125" bestFit="1" customWidth="1"/>
    <col min="9985" max="9985" width="18.140625" bestFit="1" customWidth="1"/>
    <col min="9986" max="9986" width="70.140625" bestFit="1" customWidth="1"/>
    <col min="9988" max="9988" width="14.42578125" bestFit="1" customWidth="1"/>
    <col min="9989" max="9990" width="12.7109375" bestFit="1" customWidth="1"/>
    <col min="9991" max="9991" width="14.42578125" bestFit="1" customWidth="1"/>
    <col min="10241" max="10241" width="18.140625" bestFit="1" customWidth="1"/>
    <col min="10242" max="10242" width="70.140625" bestFit="1" customWidth="1"/>
    <col min="10244" max="10244" width="14.42578125" bestFit="1" customWidth="1"/>
    <col min="10245" max="10246" width="12.7109375" bestFit="1" customWidth="1"/>
    <col min="10247" max="10247" width="14.42578125" bestFit="1" customWidth="1"/>
    <col min="10497" max="10497" width="18.140625" bestFit="1" customWidth="1"/>
    <col min="10498" max="10498" width="70.140625" bestFit="1" customWidth="1"/>
    <col min="10500" max="10500" width="14.42578125" bestFit="1" customWidth="1"/>
    <col min="10501" max="10502" width="12.7109375" bestFit="1" customWidth="1"/>
    <col min="10503" max="10503" width="14.42578125" bestFit="1" customWidth="1"/>
    <col min="10753" max="10753" width="18.140625" bestFit="1" customWidth="1"/>
    <col min="10754" max="10754" width="70.140625" bestFit="1" customWidth="1"/>
    <col min="10756" max="10756" width="14.42578125" bestFit="1" customWidth="1"/>
    <col min="10757" max="10758" width="12.7109375" bestFit="1" customWidth="1"/>
    <col min="10759" max="10759" width="14.42578125" bestFit="1" customWidth="1"/>
    <col min="11009" max="11009" width="18.140625" bestFit="1" customWidth="1"/>
    <col min="11010" max="11010" width="70.140625" bestFit="1" customWidth="1"/>
    <col min="11012" max="11012" width="14.42578125" bestFit="1" customWidth="1"/>
    <col min="11013" max="11014" width="12.7109375" bestFit="1" customWidth="1"/>
    <col min="11015" max="11015" width="14.42578125" bestFit="1" customWidth="1"/>
    <col min="11265" max="11265" width="18.140625" bestFit="1" customWidth="1"/>
    <col min="11266" max="11266" width="70.140625" bestFit="1" customWidth="1"/>
    <col min="11268" max="11268" width="14.42578125" bestFit="1" customWidth="1"/>
    <col min="11269" max="11270" width="12.7109375" bestFit="1" customWidth="1"/>
    <col min="11271" max="11271" width="14.42578125" bestFit="1" customWidth="1"/>
    <col min="11521" max="11521" width="18.140625" bestFit="1" customWidth="1"/>
    <col min="11522" max="11522" width="70.140625" bestFit="1" customWidth="1"/>
    <col min="11524" max="11524" width="14.42578125" bestFit="1" customWidth="1"/>
    <col min="11525" max="11526" width="12.7109375" bestFit="1" customWidth="1"/>
    <col min="11527" max="11527" width="14.42578125" bestFit="1" customWidth="1"/>
    <col min="11777" max="11777" width="18.140625" bestFit="1" customWidth="1"/>
    <col min="11778" max="11778" width="70.140625" bestFit="1" customWidth="1"/>
    <col min="11780" max="11780" width="14.42578125" bestFit="1" customWidth="1"/>
    <col min="11781" max="11782" width="12.7109375" bestFit="1" customWidth="1"/>
    <col min="11783" max="11783" width="14.42578125" bestFit="1" customWidth="1"/>
    <col min="12033" max="12033" width="18.140625" bestFit="1" customWidth="1"/>
    <col min="12034" max="12034" width="70.140625" bestFit="1" customWidth="1"/>
    <col min="12036" max="12036" width="14.42578125" bestFit="1" customWidth="1"/>
    <col min="12037" max="12038" width="12.7109375" bestFit="1" customWidth="1"/>
    <col min="12039" max="12039" width="14.42578125" bestFit="1" customWidth="1"/>
    <col min="12289" max="12289" width="18.140625" bestFit="1" customWidth="1"/>
    <col min="12290" max="12290" width="70.140625" bestFit="1" customWidth="1"/>
    <col min="12292" max="12292" width="14.42578125" bestFit="1" customWidth="1"/>
    <col min="12293" max="12294" width="12.7109375" bestFit="1" customWidth="1"/>
    <col min="12295" max="12295" width="14.42578125" bestFit="1" customWidth="1"/>
    <col min="12545" max="12545" width="18.140625" bestFit="1" customWidth="1"/>
    <col min="12546" max="12546" width="70.140625" bestFit="1" customWidth="1"/>
    <col min="12548" max="12548" width="14.42578125" bestFit="1" customWidth="1"/>
    <col min="12549" max="12550" width="12.7109375" bestFit="1" customWidth="1"/>
    <col min="12551" max="12551" width="14.42578125" bestFit="1" customWidth="1"/>
    <col min="12801" max="12801" width="18.140625" bestFit="1" customWidth="1"/>
    <col min="12802" max="12802" width="70.140625" bestFit="1" customWidth="1"/>
    <col min="12804" max="12804" width="14.42578125" bestFit="1" customWidth="1"/>
    <col min="12805" max="12806" width="12.7109375" bestFit="1" customWidth="1"/>
    <col min="12807" max="12807" width="14.42578125" bestFit="1" customWidth="1"/>
    <col min="13057" max="13057" width="18.140625" bestFit="1" customWidth="1"/>
    <col min="13058" max="13058" width="70.140625" bestFit="1" customWidth="1"/>
    <col min="13060" max="13060" width="14.42578125" bestFit="1" customWidth="1"/>
    <col min="13061" max="13062" width="12.7109375" bestFit="1" customWidth="1"/>
    <col min="13063" max="13063" width="14.42578125" bestFit="1" customWidth="1"/>
    <col min="13313" max="13313" width="18.140625" bestFit="1" customWidth="1"/>
    <col min="13314" max="13314" width="70.140625" bestFit="1" customWidth="1"/>
    <col min="13316" max="13316" width="14.42578125" bestFit="1" customWidth="1"/>
    <col min="13317" max="13318" width="12.7109375" bestFit="1" customWidth="1"/>
    <col min="13319" max="13319" width="14.42578125" bestFit="1" customWidth="1"/>
    <col min="13569" max="13569" width="18.140625" bestFit="1" customWidth="1"/>
    <col min="13570" max="13570" width="70.140625" bestFit="1" customWidth="1"/>
    <col min="13572" max="13572" width="14.42578125" bestFit="1" customWidth="1"/>
    <col min="13573" max="13574" width="12.7109375" bestFit="1" customWidth="1"/>
    <col min="13575" max="13575" width="14.42578125" bestFit="1" customWidth="1"/>
    <col min="13825" max="13825" width="18.140625" bestFit="1" customWidth="1"/>
    <col min="13826" max="13826" width="70.140625" bestFit="1" customWidth="1"/>
    <col min="13828" max="13828" width="14.42578125" bestFit="1" customWidth="1"/>
    <col min="13829" max="13830" width="12.7109375" bestFit="1" customWidth="1"/>
    <col min="13831" max="13831" width="14.42578125" bestFit="1" customWidth="1"/>
    <col min="14081" max="14081" width="18.140625" bestFit="1" customWidth="1"/>
    <col min="14082" max="14082" width="70.140625" bestFit="1" customWidth="1"/>
    <col min="14084" max="14084" width="14.42578125" bestFit="1" customWidth="1"/>
    <col min="14085" max="14086" width="12.7109375" bestFit="1" customWidth="1"/>
    <col min="14087" max="14087" width="14.42578125" bestFit="1" customWidth="1"/>
    <col min="14337" max="14337" width="18.140625" bestFit="1" customWidth="1"/>
    <col min="14338" max="14338" width="70.140625" bestFit="1" customWidth="1"/>
    <col min="14340" max="14340" width="14.42578125" bestFit="1" customWidth="1"/>
    <col min="14341" max="14342" width="12.7109375" bestFit="1" customWidth="1"/>
    <col min="14343" max="14343" width="14.42578125" bestFit="1" customWidth="1"/>
    <col min="14593" max="14593" width="18.140625" bestFit="1" customWidth="1"/>
    <col min="14594" max="14594" width="70.140625" bestFit="1" customWidth="1"/>
    <col min="14596" max="14596" width="14.42578125" bestFit="1" customWidth="1"/>
    <col min="14597" max="14598" width="12.7109375" bestFit="1" customWidth="1"/>
    <col min="14599" max="14599" width="14.42578125" bestFit="1" customWidth="1"/>
    <col min="14849" max="14849" width="18.140625" bestFit="1" customWidth="1"/>
    <col min="14850" max="14850" width="70.140625" bestFit="1" customWidth="1"/>
    <col min="14852" max="14852" width="14.42578125" bestFit="1" customWidth="1"/>
    <col min="14853" max="14854" width="12.7109375" bestFit="1" customWidth="1"/>
    <col min="14855" max="14855" width="14.42578125" bestFit="1" customWidth="1"/>
    <col min="15105" max="15105" width="18.140625" bestFit="1" customWidth="1"/>
    <col min="15106" max="15106" width="70.140625" bestFit="1" customWidth="1"/>
    <col min="15108" max="15108" width="14.42578125" bestFit="1" customWidth="1"/>
    <col min="15109" max="15110" width="12.7109375" bestFit="1" customWidth="1"/>
    <col min="15111" max="15111" width="14.42578125" bestFit="1" customWidth="1"/>
    <col min="15361" max="15361" width="18.140625" bestFit="1" customWidth="1"/>
    <col min="15362" max="15362" width="70.140625" bestFit="1" customWidth="1"/>
    <col min="15364" max="15364" width="14.42578125" bestFit="1" customWidth="1"/>
    <col min="15365" max="15366" width="12.7109375" bestFit="1" customWidth="1"/>
    <col min="15367" max="15367" width="14.42578125" bestFit="1" customWidth="1"/>
    <col min="15617" max="15617" width="18.140625" bestFit="1" customWidth="1"/>
    <col min="15618" max="15618" width="70.140625" bestFit="1" customWidth="1"/>
    <col min="15620" max="15620" width="14.42578125" bestFit="1" customWidth="1"/>
    <col min="15621" max="15622" width="12.7109375" bestFit="1" customWidth="1"/>
    <col min="15623" max="15623" width="14.42578125" bestFit="1" customWidth="1"/>
    <col min="15873" max="15873" width="18.140625" bestFit="1" customWidth="1"/>
    <col min="15874" max="15874" width="70.140625" bestFit="1" customWidth="1"/>
    <col min="15876" max="15876" width="14.42578125" bestFit="1" customWidth="1"/>
    <col min="15877" max="15878" width="12.7109375" bestFit="1" customWidth="1"/>
    <col min="15879" max="15879" width="14.42578125" bestFit="1" customWidth="1"/>
    <col min="16129" max="16129" width="18.140625" bestFit="1" customWidth="1"/>
    <col min="16130" max="16130" width="70.140625" bestFit="1" customWidth="1"/>
    <col min="16132" max="16132" width="14.42578125" bestFit="1" customWidth="1"/>
    <col min="16133" max="16134" width="12.7109375" bestFit="1" customWidth="1"/>
    <col min="16135" max="16135" width="14.42578125" bestFit="1" customWidth="1"/>
  </cols>
  <sheetData>
    <row r="1" spans="1:7" x14ac:dyDescent="0.25">
      <c r="A1" t="s">
        <v>867</v>
      </c>
      <c r="B1" t="s">
        <v>868</v>
      </c>
      <c r="C1" t="s">
        <v>869</v>
      </c>
      <c r="D1" s="64" t="s">
        <v>870</v>
      </c>
      <c r="E1" s="64" t="s">
        <v>871</v>
      </c>
      <c r="F1" s="64" t="s">
        <v>872</v>
      </c>
      <c r="G1" s="64" t="s">
        <v>873</v>
      </c>
    </row>
    <row r="2" spans="1:7" x14ac:dyDescent="0.25">
      <c r="A2" t="s">
        <v>874</v>
      </c>
      <c r="B2" t="s">
        <v>80</v>
      </c>
      <c r="C2" t="s">
        <v>875</v>
      </c>
      <c r="D2" s="64">
        <v>545358427.92999995</v>
      </c>
      <c r="E2" s="64">
        <v>29535218.949999999</v>
      </c>
      <c r="F2" s="64">
        <v>30292539.210000001</v>
      </c>
      <c r="G2" s="64">
        <v>544601107.66999996</v>
      </c>
    </row>
    <row r="3" spans="1:7" x14ac:dyDescent="0.25">
      <c r="A3" t="s">
        <v>876</v>
      </c>
      <c r="B3" t="s">
        <v>81</v>
      </c>
      <c r="C3" t="s">
        <v>875</v>
      </c>
      <c r="D3" s="64">
        <v>7566191.2999999998</v>
      </c>
      <c r="E3" s="64">
        <v>23759387.010000002</v>
      </c>
      <c r="F3" s="64">
        <v>12060429.449999999</v>
      </c>
      <c r="G3" s="64">
        <v>19265148.859999999</v>
      </c>
    </row>
    <row r="4" spans="1:7" x14ac:dyDescent="0.25">
      <c r="A4" t="s">
        <v>877</v>
      </c>
      <c r="B4" t="s">
        <v>284</v>
      </c>
      <c r="C4" t="s">
        <v>875</v>
      </c>
      <c r="D4" s="64">
        <v>1554047.92</v>
      </c>
      <c r="E4" s="64">
        <v>7696613.4299999997</v>
      </c>
      <c r="F4" s="64">
        <v>5936451.9199999999</v>
      </c>
      <c r="G4" s="64">
        <v>3314209.43</v>
      </c>
    </row>
    <row r="5" spans="1:7" x14ac:dyDescent="0.25">
      <c r="A5" t="s">
        <v>878</v>
      </c>
      <c r="B5" t="s">
        <v>286</v>
      </c>
      <c r="C5" t="s">
        <v>875</v>
      </c>
      <c r="D5" s="64">
        <v>5780.76</v>
      </c>
      <c r="E5" s="64">
        <v>5529461.4000000004</v>
      </c>
      <c r="F5" s="64">
        <v>5525601.1200000001</v>
      </c>
      <c r="G5" s="64">
        <v>9641.0400000000009</v>
      </c>
    </row>
    <row r="6" spans="1:7" x14ac:dyDescent="0.25">
      <c r="A6" t="s">
        <v>879</v>
      </c>
      <c r="B6" t="s">
        <v>82</v>
      </c>
      <c r="C6" t="s">
        <v>875</v>
      </c>
      <c r="D6" s="64">
        <v>5742.93</v>
      </c>
      <c r="E6" s="64">
        <v>5528499.2300000004</v>
      </c>
      <c r="F6" s="64">
        <v>5525040.4699999997</v>
      </c>
      <c r="G6" s="64">
        <v>9201.69</v>
      </c>
    </row>
    <row r="7" spans="1:7" x14ac:dyDescent="0.25">
      <c r="A7" t="s">
        <v>880</v>
      </c>
      <c r="B7" t="s">
        <v>83</v>
      </c>
      <c r="C7" t="s">
        <v>881</v>
      </c>
      <c r="D7" s="64">
        <v>622.49</v>
      </c>
      <c r="E7" s="64">
        <v>5000</v>
      </c>
      <c r="F7" s="64">
        <v>962.17</v>
      </c>
      <c r="G7" s="64">
        <v>4660.32</v>
      </c>
    </row>
    <row r="8" spans="1:7" x14ac:dyDescent="0.25">
      <c r="A8" t="s">
        <v>882</v>
      </c>
      <c r="B8" t="s">
        <v>84</v>
      </c>
      <c r="C8" t="s">
        <v>881</v>
      </c>
      <c r="D8" s="64">
        <v>5120.4399999999996</v>
      </c>
      <c r="E8" s="64">
        <v>5523499.2300000004</v>
      </c>
      <c r="F8" s="64">
        <v>5524078.2999999998</v>
      </c>
      <c r="G8" s="64">
        <v>4541.37</v>
      </c>
    </row>
    <row r="9" spans="1:7" x14ac:dyDescent="0.25">
      <c r="A9" t="s">
        <v>883</v>
      </c>
      <c r="B9" t="s">
        <v>85</v>
      </c>
      <c r="C9" t="s">
        <v>875</v>
      </c>
      <c r="D9" s="64">
        <v>37.83</v>
      </c>
      <c r="E9" s="64">
        <v>962.17</v>
      </c>
      <c r="F9" s="64">
        <v>560.65</v>
      </c>
      <c r="G9" s="64">
        <v>439.35</v>
      </c>
    </row>
    <row r="10" spans="1:7" x14ac:dyDescent="0.25">
      <c r="A10" t="s">
        <v>884</v>
      </c>
      <c r="B10" t="s">
        <v>86</v>
      </c>
      <c r="C10" t="s">
        <v>881</v>
      </c>
      <c r="D10" s="64">
        <v>37.83</v>
      </c>
      <c r="E10" s="64">
        <v>962.17</v>
      </c>
      <c r="F10" s="64">
        <v>560.65</v>
      </c>
      <c r="G10" s="64">
        <v>439.35</v>
      </c>
    </row>
    <row r="11" spans="1:7" x14ac:dyDescent="0.25">
      <c r="A11" t="s">
        <v>885</v>
      </c>
      <c r="B11" t="s">
        <v>293</v>
      </c>
      <c r="C11" t="s">
        <v>875</v>
      </c>
      <c r="D11" s="64">
        <v>1548267.16</v>
      </c>
      <c r="E11" s="64">
        <v>2167152.0299999998</v>
      </c>
      <c r="F11" s="64">
        <v>410850.8</v>
      </c>
      <c r="G11" s="64">
        <v>3304568.39</v>
      </c>
    </row>
    <row r="12" spans="1:7" x14ac:dyDescent="0.25">
      <c r="A12" t="s">
        <v>886</v>
      </c>
      <c r="B12" t="s">
        <v>87</v>
      </c>
      <c r="C12" t="s">
        <v>881</v>
      </c>
      <c r="D12" s="64">
        <v>1548267.16</v>
      </c>
      <c r="E12" s="64">
        <v>2167152.0299999998</v>
      </c>
      <c r="F12" s="64">
        <v>410850.8</v>
      </c>
      <c r="G12" s="64">
        <v>3304568.39</v>
      </c>
    </row>
    <row r="13" spans="1:7" x14ac:dyDescent="0.25">
      <c r="A13" t="s">
        <v>887</v>
      </c>
      <c r="B13" t="s">
        <v>296</v>
      </c>
      <c r="C13" t="s">
        <v>875</v>
      </c>
      <c r="D13" s="64">
        <v>5997465.4199999999</v>
      </c>
      <c r="E13" s="64">
        <v>929621.81</v>
      </c>
      <c r="F13" s="64">
        <v>24648.53</v>
      </c>
      <c r="G13" s="64">
        <v>6902438.7000000002</v>
      </c>
    </row>
    <row r="14" spans="1:7" x14ac:dyDescent="0.25">
      <c r="A14" t="s">
        <v>888</v>
      </c>
      <c r="B14" t="s">
        <v>298</v>
      </c>
      <c r="C14" t="s">
        <v>875</v>
      </c>
      <c r="D14" s="64">
        <v>5997465.4199999999</v>
      </c>
      <c r="E14" s="64">
        <v>929621.81</v>
      </c>
      <c r="F14" s="64">
        <v>24648.53</v>
      </c>
      <c r="G14" s="64">
        <v>6902438.7000000002</v>
      </c>
    </row>
    <row r="15" spans="1:7" x14ac:dyDescent="0.25">
      <c r="A15" t="s">
        <v>889</v>
      </c>
      <c r="B15" t="s">
        <v>137</v>
      </c>
      <c r="C15" t="s">
        <v>875</v>
      </c>
      <c r="D15" s="64">
        <v>5180710.5199999996</v>
      </c>
      <c r="E15" s="64">
        <v>909470.48</v>
      </c>
      <c r="F15" s="64">
        <v>15044.13</v>
      </c>
      <c r="G15" s="64">
        <v>6075136.8700000001</v>
      </c>
    </row>
    <row r="16" spans="1:7" x14ac:dyDescent="0.25">
      <c r="A16" t="s">
        <v>890</v>
      </c>
      <c r="B16" t="s">
        <v>96</v>
      </c>
      <c r="C16" t="s">
        <v>881</v>
      </c>
      <c r="D16" s="64">
        <v>4915494.5999999996</v>
      </c>
      <c r="E16" s="64">
        <v>909470.48</v>
      </c>
      <c r="F16" s="64">
        <v>15044.13</v>
      </c>
      <c r="G16" s="64">
        <v>5809920.9500000002</v>
      </c>
    </row>
    <row r="17" spans="1:7" x14ac:dyDescent="0.25">
      <c r="A17" t="s">
        <v>891</v>
      </c>
      <c r="B17" t="s">
        <v>97</v>
      </c>
      <c r="C17" t="s">
        <v>881</v>
      </c>
      <c r="D17" s="64">
        <v>265215.92</v>
      </c>
      <c r="E17" s="64">
        <v>0</v>
      </c>
      <c r="F17" s="64">
        <v>0</v>
      </c>
      <c r="G17" s="64">
        <v>265215.92</v>
      </c>
    </row>
    <row r="18" spans="1:7" x14ac:dyDescent="0.25">
      <c r="A18" t="s">
        <v>892</v>
      </c>
      <c r="B18" t="s">
        <v>303</v>
      </c>
      <c r="C18" t="s">
        <v>875</v>
      </c>
      <c r="D18" s="64">
        <v>113450.29</v>
      </c>
      <c r="E18" s="64">
        <v>0</v>
      </c>
      <c r="F18" s="64">
        <v>0</v>
      </c>
      <c r="G18" s="64">
        <v>113450.29</v>
      </c>
    </row>
    <row r="19" spans="1:7" x14ac:dyDescent="0.25">
      <c r="A19" t="s">
        <v>893</v>
      </c>
      <c r="B19" t="s">
        <v>95</v>
      </c>
      <c r="C19" t="s">
        <v>881</v>
      </c>
      <c r="D19" s="64">
        <v>113450.29</v>
      </c>
      <c r="E19" s="64">
        <v>0</v>
      </c>
      <c r="F19" s="64">
        <v>0</v>
      </c>
      <c r="G19" s="64">
        <v>113450.29</v>
      </c>
    </row>
    <row r="20" spans="1:7" x14ac:dyDescent="0.25">
      <c r="A20" t="s">
        <v>894</v>
      </c>
      <c r="B20" t="s">
        <v>306</v>
      </c>
      <c r="C20" t="s">
        <v>875</v>
      </c>
      <c r="D20" s="64">
        <v>703304.61</v>
      </c>
      <c r="E20" s="64">
        <v>20151.330000000002</v>
      </c>
      <c r="F20" s="64">
        <v>9604.4</v>
      </c>
      <c r="G20" s="64">
        <v>713851.54</v>
      </c>
    </row>
    <row r="21" spans="1:7" x14ac:dyDescent="0.25">
      <c r="A21" t="s">
        <v>895</v>
      </c>
      <c r="B21" t="s">
        <v>94</v>
      </c>
      <c r="C21" t="s">
        <v>881</v>
      </c>
      <c r="D21" s="64">
        <v>693700.21</v>
      </c>
      <c r="E21" s="64">
        <v>3065.5</v>
      </c>
      <c r="F21" s="64">
        <v>0</v>
      </c>
      <c r="G21" s="64">
        <v>696765.71</v>
      </c>
    </row>
    <row r="22" spans="1:7" x14ac:dyDescent="0.25">
      <c r="A22" t="s">
        <v>896</v>
      </c>
      <c r="B22" t="s">
        <v>248</v>
      </c>
      <c r="C22" t="s">
        <v>881</v>
      </c>
      <c r="D22" s="64">
        <v>9604.4</v>
      </c>
      <c r="E22" s="64">
        <v>17085.830000000002</v>
      </c>
      <c r="F22" s="64">
        <v>9604.4</v>
      </c>
      <c r="G22" s="64">
        <v>17085.830000000002</v>
      </c>
    </row>
    <row r="23" spans="1:7" x14ac:dyDescent="0.25">
      <c r="A23" t="s">
        <v>897</v>
      </c>
      <c r="B23" t="s">
        <v>310</v>
      </c>
      <c r="C23" t="s">
        <v>875</v>
      </c>
      <c r="D23" s="64">
        <v>14677.96</v>
      </c>
      <c r="E23" s="64">
        <v>15133151.77</v>
      </c>
      <c r="F23" s="64">
        <v>6099329</v>
      </c>
      <c r="G23" s="64">
        <v>9048500.7300000004</v>
      </c>
    </row>
    <row r="24" spans="1:7" x14ac:dyDescent="0.25">
      <c r="A24" t="s">
        <v>898</v>
      </c>
      <c r="B24" t="s">
        <v>312</v>
      </c>
      <c r="C24" t="s">
        <v>875</v>
      </c>
      <c r="D24" s="64">
        <v>14677.96</v>
      </c>
      <c r="E24" s="64">
        <v>15133151.77</v>
      </c>
      <c r="F24" s="64">
        <v>6099329</v>
      </c>
      <c r="G24" s="64">
        <v>9048500.7300000004</v>
      </c>
    </row>
    <row r="25" spans="1:7" x14ac:dyDescent="0.25">
      <c r="A25" t="s">
        <v>899</v>
      </c>
      <c r="B25" t="s">
        <v>91</v>
      </c>
      <c r="C25" t="s">
        <v>875</v>
      </c>
      <c r="D25" s="64">
        <v>14149.96</v>
      </c>
      <c r="E25" s="64">
        <v>49495.33</v>
      </c>
      <c r="F25" s="64">
        <v>62223.82</v>
      </c>
      <c r="G25" s="64">
        <v>1421.47</v>
      </c>
    </row>
    <row r="26" spans="1:7" x14ac:dyDescent="0.25">
      <c r="A26" t="s">
        <v>900</v>
      </c>
      <c r="B26" t="s">
        <v>901</v>
      </c>
      <c r="C26" t="s">
        <v>881</v>
      </c>
      <c r="D26" s="64">
        <v>0</v>
      </c>
      <c r="E26" s="64">
        <v>216.48</v>
      </c>
      <c r="F26" s="64">
        <v>216.48</v>
      </c>
      <c r="G26" s="64">
        <v>0</v>
      </c>
    </row>
    <row r="27" spans="1:7" x14ac:dyDescent="0.25">
      <c r="A27" t="s">
        <v>902</v>
      </c>
      <c r="B27" t="s">
        <v>903</v>
      </c>
      <c r="C27" t="s">
        <v>881</v>
      </c>
      <c r="D27" s="64">
        <v>0</v>
      </c>
      <c r="E27" s="64">
        <v>788.09</v>
      </c>
      <c r="F27" s="64">
        <v>788.09</v>
      </c>
      <c r="G27" s="64">
        <v>0</v>
      </c>
    </row>
    <row r="28" spans="1:7" x14ac:dyDescent="0.25">
      <c r="A28" t="s">
        <v>904</v>
      </c>
      <c r="B28" t="s">
        <v>93</v>
      </c>
      <c r="C28" t="s">
        <v>881</v>
      </c>
      <c r="D28" s="64">
        <v>14149.96</v>
      </c>
      <c r="E28" s="64">
        <v>29108.69</v>
      </c>
      <c r="F28" s="64">
        <v>43258.65</v>
      </c>
      <c r="G28" s="64">
        <v>0</v>
      </c>
    </row>
    <row r="29" spans="1:7" x14ac:dyDescent="0.25">
      <c r="A29" t="s">
        <v>905</v>
      </c>
      <c r="B29" t="s">
        <v>906</v>
      </c>
      <c r="C29" t="s">
        <v>881</v>
      </c>
      <c r="D29" s="64">
        <v>0</v>
      </c>
      <c r="E29" s="64">
        <v>17960.599999999999</v>
      </c>
      <c r="F29" s="64">
        <v>17960.599999999999</v>
      </c>
      <c r="G29" s="64">
        <v>0</v>
      </c>
    </row>
    <row r="30" spans="1:7" x14ac:dyDescent="0.25">
      <c r="A30" t="s">
        <v>907</v>
      </c>
      <c r="B30" t="s">
        <v>908</v>
      </c>
      <c r="C30" t="s">
        <v>881</v>
      </c>
      <c r="D30" s="64">
        <v>0</v>
      </c>
      <c r="E30" s="64">
        <v>1421.47</v>
      </c>
      <c r="F30" s="64">
        <v>0</v>
      </c>
      <c r="G30" s="64">
        <v>1421.47</v>
      </c>
    </row>
    <row r="31" spans="1:7" x14ac:dyDescent="0.25">
      <c r="A31" t="s">
        <v>909</v>
      </c>
      <c r="B31" t="s">
        <v>117</v>
      </c>
      <c r="C31" t="s">
        <v>875</v>
      </c>
      <c r="D31" s="64">
        <v>528</v>
      </c>
      <c r="E31" s="64">
        <v>620.92999999999995</v>
      </c>
      <c r="F31" s="64">
        <v>528</v>
      </c>
      <c r="G31" s="64">
        <v>620.92999999999995</v>
      </c>
    </row>
    <row r="32" spans="1:7" x14ac:dyDescent="0.25">
      <c r="A32" t="s">
        <v>910</v>
      </c>
      <c r="B32" t="s">
        <v>911</v>
      </c>
      <c r="C32" t="s">
        <v>881</v>
      </c>
      <c r="D32" s="64">
        <v>528</v>
      </c>
      <c r="E32" s="64">
        <v>620.92999999999995</v>
      </c>
      <c r="F32" s="64">
        <v>528</v>
      </c>
      <c r="G32" s="64">
        <v>620.92999999999995</v>
      </c>
    </row>
    <row r="33" spans="1:7" x14ac:dyDescent="0.25">
      <c r="A33" t="s">
        <v>912</v>
      </c>
      <c r="B33" t="s">
        <v>88</v>
      </c>
      <c r="C33" t="s">
        <v>875</v>
      </c>
      <c r="D33" s="64">
        <v>0</v>
      </c>
      <c r="E33" s="64">
        <v>9046458.3300000001</v>
      </c>
      <c r="F33" s="64">
        <v>0</v>
      </c>
      <c r="G33" s="64">
        <v>9046458.3300000001</v>
      </c>
    </row>
    <row r="34" spans="1:7" x14ac:dyDescent="0.25">
      <c r="A34" t="s">
        <v>913</v>
      </c>
      <c r="B34" t="s">
        <v>89</v>
      </c>
      <c r="C34" t="s">
        <v>881</v>
      </c>
      <c r="D34" s="64">
        <v>0</v>
      </c>
      <c r="E34" s="64">
        <v>9046458.3300000001</v>
      </c>
      <c r="F34" s="64">
        <v>0</v>
      </c>
      <c r="G34" s="64">
        <v>9046458.3300000001</v>
      </c>
    </row>
    <row r="35" spans="1:7" x14ac:dyDescent="0.25">
      <c r="A35" t="s">
        <v>914</v>
      </c>
      <c r="B35" t="s">
        <v>320</v>
      </c>
      <c r="C35" t="s">
        <v>875</v>
      </c>
      <c r="D35" s="64">
        <v>0</v>
      </c>
      <c r="E35" s="64">
        <v>6036577.1799999997</v>
      </c>
      <c r="F35" s="64">
        <v>6036577.1799999997</v>
      </c>
      <c r="G35" s="64">
        <v>0</v>
      </c>
    </row>
    <row r="36" spans="1:7" x14ac:dyDescent="0.25">
      <c r="A36" t="s">
        <v>915</v>
      </c>
      <c r="B36" t="s">
        <v>237</v>
      </c>
      <c r="C36" t="s">
        <v>881</v>
      </c>
      <c r="D36" s="64">
        <v>0</v>
      </c>
      <c r="E36" s="64">
        <v>6036577.1799999997</v>
      </c>
      <c r="F36" s="64">
        <v>6036577.1799999997</v>
      </c>
      <c r="G36" s="64">
        <v>0</v>
      </c>
    </row>
    <row r="37" spans="1:7" x14ac:dyDescent="0.25">
      <c r="A37" t="s">
        <v>916</v>
      </c>
      <c r="B37" t="s">
        <v>324</v>
      </c>
      <c r="C37" t="s">
        <v>875</v>
      </c>
      <c r="D37" s="64">
        <v>537792236.63</v>
      </c>
      <c r="E37" s="64">
        <v>5775831.9400000004</v>
      </c>
      <c r="F37" s="64">
        <v>18232109.760000002</v>
      </c>
      <c r="G37" s="64">
        <v>525335958.81</v>
      </c>
    </row>
    <row r="38" spans="1:7" x14ac:dyDescent="0.25">
      <c r="A38" t="s">
        <v>917</v>
      </c>
      <c r="B38" t="s">
        <v>918</v>
      </c>
      <c r="C38" t="s">
        <v>875</v>
      </c>
      <c r="D38" s="64">
        <v>531287734.23000002</v>
      </c>
      <c r="E38" s="64">
        <v>5639427.4400000004</v>
      </c>
      <c r="F38" s="64">
        <v>18118160.550000001</v>
      </c>
      <c r="G38" s="64">
        <v>518809001.12</v>
      </c>
    </row>
    <row r="39" spans="1:7" x14ac:dyDescent="0.25">
      <c r="A39" t="s">
        <v>919</v>
      </c>
      <c r="B39" t="s">
        <v>100</v>
      </c>
      <c r="C39" t="s">
        <v>875</v>
      </c>
      <c r="D39" s="64">
        <v>531287734.23000002</v>
      </c>
      <c r="E39" s="64">
        <v>5639427.4400000004</v>
      </c>
      <c r="F39" s="64">
        <v>18118160.550000001</v>
      </c>
      <c r="G39" s="64">
        <v>518809001.12</v>
      </c>
    </row>
    <row r="40" spans="1:7" x14ac:dyDescent="0.25">
      <c r="A40" t="s">
        <v>920</v>
      </c>
      <c r="B40" t="s">
        <v>101</v>
      </c>
      <c r="C40" t="s">
        <v>875</v>
      </c>
      <c r="D40" s="64">
        <v>531268597.79000002</v>
      </c>
      <c r="E40" s="64">
        <v>5639427.4400000004</v>
      </c>
      <c r="F40" s="64">
        <v>18118160.550000001</v>
      </c>
      <c r="G40" s="64">
        <v>518789864.68000001</v>
      </c>
    </row>
    <row r="41" spans="1:7" x14ac:dyDescent="0.25">
      <c r="A41" t="s">
        <v>921</v>
      </c>
      <c r="B41" t="s">
        <v>102</v>
      </c>
      <c r="C41" t="s">
        <v>875</v>
      </c>
      <c r="D41" s="64">
        <v>531268597.79000002</v>
      </c>
      <c r="E41" s="64">
        <v>5639427.4400000004</v>
      </c>
      <c r="F41" s="64">
        <v>18118160.550000001</v>
      </c>
      <c r="G41" s="64">
        <v>518789864.68000001</v>
      </c>
    </row>
    <row r="42" spans="1:7" x14ac:dyDescent="0.25">
      <c r="A42" t="s">
        <v>922</v>
      </c>
      <c r="B42" t="s">
        <v>99</v>
      </c>
      <c r="C42" t="s">
        <v>881</v>
      </c>
      <c r="D42" s="64">
        <v>281602401.94999999</v>
      </c>
      <c r="E42" s="64">
        <v>5639427.4400000004</v>
      </c>
      <c r="F42" s="64">
        <v>15088802.810000001</v>
      </c>
      <c r="G42" s="64">
        <v>272153026.57999998</v>
      </c>
    </row>
    <row r="43" spans="1:7" x14ac:dyDescent="0.25">
      <c r="A43" t="s">
        <v>923</v>
      </c>
      <c r="B43" t="s">
        <v>103</v>
      </c>
      <c r="C43" t="s">
        <v>881</v>
      </c>
      <c r="D43" s="64">
        <v>249666195.84</v>
      </c>
      <c r="E43" s="64">
        <v>0</v>
      </c>
      <c r="F43" s="64">
        <v>3029357.74</v>
      </c>
      <c r="G43" s="64">
        <v>246636838.09999999</v>
      </c>
    </row>
    <row r="44" spans="1:7" x14ac:dyDescent="0.25">
      <c r="A44" t="s">
        <v>924</v>
      </c>
      <c r="B44" t="s">
        <v>342</v>
      </c>
      <c r="C44" t="s">
        <v>875</v>
      </c>
      <c r="D44" s="64">
        <v>19136.439999999999</v>
      </c>
      <c r="E44" s="64">
        <v>0</v>
      </c>
      <c r="F44" s="64">
        <v>0</v>
      </c>
      <c r="G44" s="64">
        <v>19136.439999999999</v>
      </c>
    </row>
    <row r="45" spans="1:7" x14ac:dyDescent="0.25">
      <c r="A45" t="s">
        <v>925</v>
      </c>
      <c r="B45" t="s">
        <v>104</v>
      </c>
      <c r="C45" t="s">
        <v>875</v>
      </c>
      <c r="D45" s="64">
        <v>19136.439999999999</v>
      </c>
      <c r="E45" s="64">
        <v>0</v>
      </c>
      <c r="F45" s="64">
        <v>0</v>
      </c>
      <c r="G45" s="64">
        <v>19136.439999999999</v>
      </c>
    </row>
    <row r="46" spans="1:7" x14ac:dyDescent="0.25">
      <c r="A46" t="s">
        <v>926</v>
      </c>
      <c r="B46" t="s">
        <v>105</v>
      </c>
      <c r="C46" t="s">
        <v>881</v>
      </c>
      <c r="D46" s="64">
        <v>19136.439999999999</v>
      </c>
      <c r="E46" s="64">
        <v>0</v>
      </c>
      <c r="F46" s="64">
        <v>0</v>
      </c>
      <c r="G46" s="64">
        <v>19136.439999999999</v>
      </c>
    </row>
    <row r="47" spans="1:7" x14ac:dyDescent="0.25">
      <c r="A47" t="s">
        <v>927</v>
      </c>
      <c r="B47" t="s">
        <v>346</v>
      </c>
      <c r="C47" t="s">
        <v>875</v>
      </c>
      <c r="D47" s="64">
        <v>6501936.5300000003</v>
      </c>
      <c r="E47" s="64">
        <v>136404.5</v>
      </c>
      <c r="F47" s="64">
        <v>113903.87</v>
      </c>
      <c r="G47" s="64">
        <v>6524437.1600000001</v>
      </c>
    </row>
    <row r="48" spans="1:7" x14ac:dyDescent="0.25">
      <c r="A48" t="s">
        <v>928</v>
      </c>
      <c r="B48" t="s">
        <v>106</v>
      </c>
      <c r="C48" t="s">
        <v>875</v>
      </c>
      <c r="D48" s="64">
        <v>5832566.8499999996</v>
      </c>
      <c r="E48" s="64">
        <v>0</v>
      </c>
      <c r="F48" s="64">
        <v>17727.349999999999</v>
      </c>
      <c r="G48" s="64">
        <v>5814839.5</v>
      </c>
    </row>
    <row r="49" spans="1:7" x14ac:dyDescent="0.25">
      <c r="A49" t="s">
        <v>929</v>
      </c>
      <c r="B49" t="s">
        <v>349</v>
      </c>
      <c r="C49" t="s">
        <v>875</v>
      </c>
      <c r="D49" s="64">
        <v>6911352.1299999999</v>
      </c>
      <c r="E49" s="64">
        <v>0</v>
      </c>
      <c r="F49" s="64">
        <v>0</v>
      </c>
      <c r="G49" s="64">
        <v>6911352.1299999999</v>
      </c>
    </row>
    <row r="50" spans="1:7" x14ac:dyDescent="0.25">
      <c r="A50" t="s">
        <v>930</v>
      </c>
      <c r="B50" t="s">
        <v>107</v>
      </c>
      <c r="C50" t="s">
        <v>875</v>
      </c>
      <c r="D50" s="64">
        <v>746191.28</v>
      </c>
      <c r="E50" s="64">
        <v>0</v>
      </c>
      <c r="F50" s="64">
        <v>0</v>
      </c>
      <c r="G50" s="64">
        <v>746191.28</v>
      </c>
    </row>
    <row r="51" spans="1:7" x14ac:dyDescent="0.25">
      <c r="A51" t="s">
        <v>931</v>
      </c>
      <c r="B51" t="s">
        <v>108</v>
      </c>
      <c r="C51" t="s">
        <v>881</v>
      </c>
      <c r="D51" s="64">
        <v>746191.28</v>
      </c>
      <c r="E51" s="64">
        <v>0</v>
      </c>
      <c r="F51" s="64">
        <v>0</v>
      </c>
      <c r="G51" s="64">
        <v>746191.28</v>
      </c>
    </row>
    <row r="52" spans="1:7" x14ac:dyDescent="0.25">
      <c r="A52" t="s">
        <v>932</v>
      </c>
      <c r="B52" t="s">
        <v>353</v>
      </c>
      <c r="C52" t="s">
        <v>875</v>
      </c>
      <c r="D52" s="64">
        <v>6165160.8499999996</v>
      </c>
      <c r="E52" s="64">
        <v>0</v>
      </c>
      <c r="F52" s="64">
        <v>0</v>
      </c>
      <c r="G52" s="64">
        <v>6165160.8499999996</v>
      </c>
    </row>
    <row r="53" spans="1:7" x14ac:dyDescent="0.25">
      <c r="A53" t="s">
        <v>933</v>
      </c>
      <c r="B53" t="s">
        <v>110</v>
      </c>
      <c r="C53" t="s">
        <v>881</v>
      </c>
      <c r="D53" s="64">
        <v>6165160.8499999996</v>
      </c>
      <c r="E53" s="64">
        <v>0</v>
      </c>
      <c r="F53" s="64">
        <v>0</v>
      </c>
      <c r="G53" s="64">
        <v>6165160.8499999996</v>
      </c>
    </row>
    <row r="54" spans="1:7" x14ac:dyDescent="0.25">
      <c r="A54" t="s">
        <v>934</v>
      </c>
      <c r="B54" t="s">
        <v>356</v>
      </c>
      <c r="C54" t="s">
        <v>875</v>
      </c>
      <c r="D54" s="64">
        <v>-1078785.28</v>
      </c>
      <c r="E54" s="64">
        <v>0</v>
      </c>
      <c r="F54" s="64">
        <v>17727.349999999999</v>
      </c>
      <c r="G54" s="64">
        <v>-1096512.6299999999</v>
      </c>
    </row>
    <row r="55" spans="1:7" x14ac:dyDescent="0.25">
      <c r="A55" t="s">
        <v>935</v>
      </c>
      <c r="B55" t="s">
        <v>353</v>
      </c>
      <c r="C55" t="s">
        <v>875</v>
      </c>
      <c r="D55" s="64">
        <v>-1078785.28</v>
      </c>
      <c r="E55" s="64">
        <v>0</v>
      </c>
      <c r="F55" s="64">
        <v>17727.349999999999</v>
      </c>
      <c r="G55" s="64">
        <v>-1096512.6299999999</v>
      </c>
    </row>
    <row r="56" spans="1:7" x14ac:dyDescent="0.25">
      <c r="A56" t="s">
        <v>936</v>
      </c>
      <c r="B56" t="s">
        <v>110</v>
      </c>
      <c r="C56" t="s">
        <v>881</v>
      </c>
      <c r="D56" s="64">
        <v>-1078785.28</v>
      </c>
      <c r="E56" s="64">
        <v>0</v>
      </c>
      <c r="F56" s="64">
        <v>17727.349999999999</v>
      </c>
      <c r="G56" s="64">
        <v>-1096512.6299999999</v>
      </c>
    </row>
    <row r="57" spans="1:7" x14ac:dyDescent="0.25">
      <c r="A57" t="s">
        <v>937</v>
      </c>
      <c r="B57" t="s">
        <v>111</v>
      </c>
      <c r="C57" t="s">
        <v>875</v>
      </c>
      <c r="D57" s="64">
        <v>669369.68000000005</v>
      </c>
      <c r="E57" s="64">
        <v>136404.5</v>
      </c>
      <c r="F57" s="64">
        <v>96176.52</v>
      </c>
      <c r="G57" s="64">
        <v>709597.66</v>
      </c>
    </row>
    <row r="58" spans="1:7" x14ac:dyDescent="0.25">
      <c r="A58" t="s">
        <v>938</v>
      </c>
      <c r="B58" t="s">
        <v>361</v>
      </c>
      <c r="C58" t="s">
        <v>875</v>
      </c>
      <c r="D58" s="64">
        <v>828629.02</v>
      </c>
      <c r="E58" s="64">
        <v>43950</v>
      </c>
      <c r="F58" s="64">
        <v>0</v>
      </c>
      <c r="G58" s="64">
        <v>872579.02</v>
      </c>
    </row>
    <row r="59" spans="1:7" x14ac:dyDescent="0.25">
      <c r="A59" t="s">
        <v>939</v>
      </c>
      <c r="B59" t="s">
        <v>363</v>
      </c>
      <c r="C59" t="s">
        <v>875</v>
      </c>
      <c r="D59" s="64">
        <v>671058.68999999994</v>
      </c>
      <c r="E59" s="64">
        <v>0</v>
      </c>
      <c r="F59" s="64">
        <v>0</v>
      </c>
      <c r="G59" s="64">
        <v>671058.68999999994</v>
      </c>
    </row>
    <row r="60" spans="1:7" x14ac:dyDescent="0.25">
      <c r="A60" t="s">
        <v>940</v>
      </c>
      <c r="B60" t="s">
        <v>113</v>
      </c>
      <c r="C60" t="s">
        <v>881</v>
      </c>
      <c r="D60" s="64">
        <v>671058.68999999994</v>
      </c>
      <c r="E60" s="64">
        <v>0</v>
      </c>
      <c r="F60" s="64">
        <v>0</v>
      </c>
      <c r="G60" s="64">
        <v>671058.68999999994</v>
      </c>
    </row>
    <row r="61" spans="1:7" x14ac:dyDescent="0.25">
      <c r="A61" t="s">
        <v>941</v>
      </c>
      <c r="B61" t="s">
        <v>366</v>
      </c>
      <c r="C61" t="s">
        <v>875</v>
      </c>
      <c r="D61" s="64">
        <v>18552.669999999998</v>
      </c>
      <c r="E61" s="64">
        <v>43950</v>
      </c>
      <c r="F61" s="64">
        <v>0</v>
      </c>
      <c r="G61" s="64">
        <v>62502.67</v>
      </c>
    </row>
    <row r="62" spans="1:7" x14ac:dyDescent="0.25">
      <c r="A62" t="s">
        <v>942</v>
      </c>
      <c r="B62" t="s">
        <v>249</v>
      </c>
      <c r="C62" t="s">
        <v>881</v>
      </c>
      <c r="D62" s="64">
        <v>18552.669999999998</v>
      </c>
      <c r="E62" s="64">
        <v>43950</v>
      </c>
      <c r="F62" s="64">
        <v>0</v>
      </c>
      <c r="G62" s="64">
        <v>62502.67</v>
      </c>
    </row>
    <row r="63" spans="1:7" x14ac:dyDescent="0.25">
      <c r="A63" t="s">
        <v>943</v>
      </c>
      <c r="B63" t="s">
        <v>114</v>
      </c>
      <c r="C63" t="s">
        <v>875</v>
      </c>
      <c r="D63" s="64">
        <v>139017.66</v>
      </c>
      <c r="E63" s="64">
        <v>0</v>
      </c>
      <c r="F63" s="64">
        <v>0</v>
      </c>
      <c r="G63" s="64">
        <v>139017.66</v>
      </c>
    </row>
    <row r="64" spans="1:7" x14ac:dyDescent="0.25">
      <c r="A64" t="s">
        <v>944</v>
      </c>
      <c r="B64" t="s">
        <v>945</v>
      </c>
      <c r="C64" t="s">
        <v>881</v>
      </c>
      <c r="D64" s="64">
        <v>139017.66</v>
      </c>
      <c r="E64" s="64">
        <v>0</v>
      </c>
      <c r="F64" s="64">
        <v>0</v>
      </c>
      <c r="G64" s="64">
        <v>139017.66</v>
      </c>
    </row>
    <row r="65" spans="1:7" x14ac:dyDescent="0.25">
      <c r="A65" t="s">
        <v>946</v>
      </c>
      <c r="B65" t="s">
        <v>371</v>
      </c>
      <c r="C65" t="s">
        <v>875</v>
      </c>
      <c r="D65" s="64">
        <v>-175992.95999999999</v>
      </c>
      <c r="E65" s="64">
        <v>0</v>
      </c>
      <c r="F65" s="64">
        <v>7588.4</v>
      </c>
      <c r="G65" s="64">
        <v>-183581.36</v>
      </c>
    </row>
    <row r="66" spans="1:7" x14ac:dyDescent="0.25">
      <c r="A66" t="s">
        <v>947</v>
      </c>
      <c r="B66" t="s">
        <v>363</v>
      </c>
      <c r="C66" t="s">
        <v>875</v>
      </c>
      <c r="D66" s="64">
        <v>-164141.76000000001</v>
      </c>
      <c r="E66" s="64">
        <v>0</v>
      </c>
      <c r="F66" s="64">
        <v>2309.88</v>
      </c>
      <c r="G66" s="64">
        <v>-166451.64000000001</v>
      </c>
    </row>
    <row r="67" spans="1:7" x14ac:dyDescent="0.25">
      <c r="A67" t="s">
        <v>948</v>
      </c>
      <c r="B67" t="s">
        <v>113</v>
      </c>
      <c r="C67" t="s">
        <v>881</v>
      </c>
      <c r="D67" s="64">
        <v>-164141.76000000001</v>
      </c>
      <c r="E67" s="64">
        <v>0</v>
      </c>
      <c r="F67" s="64">
        <v>2309.88</v>
      </c>
      <c r="G67" s="64">
        <v>-166451.64000000001</v>
      </c>
    </row>
    <row r="68" spans="1:7" x14ac:dyDescent="0.25">
      <c r="A68" t="s">
        <v>949</v>
      </c>
      <c r="B68" t="s">
        <v>366</v>
      </c>
      <c r="C68" t="s">
        <v>875</v>
      </c>
      <c r="D68" s="64">
        <v>0</v>
      </c>
      <c r="E68" s="64">
        <v>0</v>
      </c>
      <c r="F68" s="64">
        <v>4554.5</v>
      </c>
      <c r="G68" s="64">
        <v>-4554.5</v>
      </c>
    </row>
    <row r="69" spans="1:7" x14ac:dyDescent="0.25">
      <c r="A69" t="s">
        <v>950</v>
      </c>
      <c r="B69" t="s">
        <v>366</v>
      </c>
      <c r="C69" t="s">
        <v>881</v>
      </c>
      <c r="D69" s="64">
        <v>0</v>
      </c>
      <c r="E69" s="64">
        <v>0</v>
      </c>
      <c r="F69" s="64">
        <v>4554.5</v>
      </c>
      <c r="G69" s="64">
        <v>-4554.5</v>
      </c>
    </row>
    <row r="70" spans="1:7" x14ac:dyDescent="0.25">
      <c r="A70" t="s">
        <v>951</v>
      </c>
      <c r="B70" t="s">
        <v>114</v>
      </c>
      <c r="C70" t="s">
        <v>875</v>
      </c>
      <c r="D70" s="64">
        <v>-11851.2</v>
      </c>
      <c r="E70" s="64">
        <v>0</v>
      </c>
      <c r="F70" s="64">
        <v>724.02</v>
      </c>
      <c r="G70" s="64">
        <v>-12575.22</v>
      </c>
    </row>
    <row r="71" spans="1:7" x14ac:dyDescent="0.25">
      <c r="A71" t="s">
        <v>952</v>
      </c>
      <c r="B71" t="s">
        <v>945</v>
      </c>
      <c r="C71" t="s">
        <v>881</v>
      </c>
      <c r="D71" s="64">
        <v>-11851.2</v>
      </c>
      <c r="E71" s="64">
        <v>0</v>
      </c>
      <c r="F71" s="64">
        <v>724.02</v>
      </c>
      <c r="G71" s="64">
        <v>-12575.22</v>
      </c>
    </row>
    <row r="72" spans="1:7" x14ac:dyDescent="0.25">
      <c r="A72" t="s">
        <v>953</v>
      </c>
      <c r="B72" t="s">
        <v>377</v>
      </c>
      <c r="C72" t="s">
        <v>875</v>
      </c>
      <c r="D72" s="64">
        <v>16733.62</v>
      </c>
      <c r="E72" s="64">
        <v>92454.5</v>
      </c>
      <c r="F72" s="64">
        <v>88588.12</v>
      </c>
      <c r="G72" s="64">
        <v>20600</v>
      </c>
    </row>
    <row r="73" spans="1:7" x14ac:dyDescent="0.25">
      <c r="A73" t="s">
        <v>954</v>
      </c>
      <c r="B73" t="s">
        <v>363</v>
      </c>
      <c r="C73" t="s">
        <v>875</v>
      </c>
      <c r="D73" s="64">
        <v>20600</v>
      </c>
      <c r="E73" s="64">
        <v>0</v>
      </c>
      <c r="F73" s="64">
        <v>0</v>
      </c>
      <c r="G73" s="64">
        <v>20600</v>
      </c>
    </row>
    <row r="74" spans="1:7" x14ac:dyDescent="0.25">
      <c r="A74" t="s">
        <v>955</v>
      </c>
      <c r="B74" t="s">
        <v>380</v>
      </c>
      <c r="C74" t="s">
        <v>881</v>
      </c>
      <c r="D74" s="64">
        <v>20600</v>
      </c>
      <c r="E74" s="64">
        <v>0</v>
      </c>
      <c r="F74" s="64">
        <v>0</v>
      </c>
      <c r="G74" s="64">
        <v>20600</v>
      </c>
    </row>
    <row r="75" spans="1:7" x14ac:dyDescent="0.25">
      <c r="A75" t="s">
        <v>956</v>
      </c>
      <c r="B75" t="s">
        <v>366</v>
      </c>
      <c r="C75" t="s">
        <v>875</v>
      </c>
      <c r="D75" s="64">
        <v>-3866.38</v>
      </c>
      <c r="E75" s="64">
        <v>48504.5</v>
      </c>
      <c r="F75" s="64">
        <v>44638.12</v>
      </c>
      <c r="G75" s="64">
        <v>0</v>
      </c>
    </row>
    <row r="76" spans="1:7" x14ac:dyDescent="0.25">
      <c r="A76" t="s">
        <v>957</v>
      </c>
      <c r="B76" t="s">
        <v>249</v>
      </c>
      <c r="C76" t="s">
        <v>881</v>
      </c>
      <c r="D76" s="64">
        <v>-3866.38</v>
      </c>
      <c r="E76" s="64">
        <v>48504.5</v>
      </c>
      <c r="F76" s="64">
        <v>44638.12</v>
      </c>
      <c r="G76" s="64">
        <v>0</v>
      </c>
    </row>
    <row r="77" spans="1:7" x14ac:dyDescent="0.25">
      <c r="A77" t="s">
        <v>958</v>
      </c>
      <c r="B77" t="s">
        <v>384</v>
      </c>
      <c r="C77" t="s">
        <v>875</v>
      </c>
      <c r="D77" s="64">
        <v>0</v>
      </c>
      <c r="E77" s="64">
        <v>43950</v>
      </c>
      <c r="F77" s="64">
        <v>43950</v>
      </c>
      <c r="G77" s="64">
        <v>0</v>
      </c>
    </row>
    <row r="78" spans="1:7" x14ac:dyDescent="0.25">
      <c r="A78" t="s">
        <v>959</v>
      </c>
      <c r="B78" t="s">
        <v>384</v>
      </c>
      <c r="C78" t="s">
        <v>881</v>
      </c>
      <c r="D78" s="64">
        <v>0</v>
      </c>
      <c r="E78" s="64">
        <v>43950</v>
      </c>
      <c r="F78" s="64">
        <v>43950</v>
      </c>
      <c r="G78" s="64">
        <v>0</v>
      </c>
    </row>
    <row r="79" spans="1:7" x14ac:dyDescent="0.25">
      <c r="A79" t="s">
        <v>960</v>
      </c>
      <c r="B79" t="s">
        <v>387</v>
      </c>
      <c r="C79" t="s">
        <v>875</v>
      </c>
      <c r="D79" s="64">
        <v>2565.87</v>
      </c>
      <c r="E79" s="64">
        <v>0</v>
      </c>
      <c r="F79" s="64">
        <v>45.34</v>
      </c>
      <c r="G79" s="64">
        <v>2520.5300000000002</v>
      </c>
    </row>
    <row r="80" spans="1:7" x14ac:dyDescent="0.25">
      <c r="A80" t="s">
        <v>961</v>
      </c>
      <c r="B80" t="s">
        <v>111</v>
      </c>
      <c r="C80" t="s">
        <v>875</v>
      </c>
      <c r="D80" s="64">
        <v>2565.87</v>
      </c>
      <c r="E80" s="64">
        <v>0</v>
      </c>
      <c r="F80" s="64">
        <v>45.34</v>
      </c>
      <c r="G80" s="64">
        <v>2520.5300000000002</v>
      </c>
    </row>
    <row r="81" spans="1:7" x14ac:dyDescent="0.25">
      <c r="A81" t="s">
        <v>962</v>
      </c>
      <c r="B81" t="s">
        <v>963</v>
      </c>
      <c r="C81" t="s">
        <v>875</v>
      </c>
      <c r="D81" s="64">
        <v>2720</v>
      </c>
      <c r="E81" s="64">
        <v>0</v>
      </c>
      <c r="F81" s="64">
        <v>0</v>
      </c>
      <c r="G81" s="64">
        <v>2720</v>
      </c>
    </row>
    <row r="82" spans="1:7" x14ac:dyDescent="0.25">
      <c r="A82" t="s">
        <v>964</v>
      </c>
      <c r="B82" t="s">
        <v>392</v>
      </c>
      <c r="C82" t="s">
        <v>875</v>
      </c>
      <c r="D82" s="64">
        <v>2720</v>
      </c>
      <c r="E82" s="64">
        <v>0</v>
      </c>
      <c r="F82" s="64">
        <v>0</v>
      </c>
      <c r="G82" s="64">
        <v>2720</v>
      </c>
    </row>
    <row r="83" spans="1:7" x14ac:dyDescent="0.25">
      <c r="A83" t="s">
        <v>965</v>
      </c>
      <c r="B83" t="s">
        <v>392</v>
      </c>
      <c r="C83" t="s">
        <v>881</v>
      </c>
      <c r="D83" s="64">
        <v>2720</v>
      </c>
      <c r="E83" s="64">
        <v>0</v>
      </c>
      <c r="F83" s="64">
        <v>0</v>
      </c>
      <c r="G83" s="64">
        <v>2720</v>
      </c>
    </row>
    <row r="84" spans="1:7" x14ac:dyDescent="0.25">
      <c r="A84" t="s">
        <v>966</v>
      </c>
      <c r="B84" t="s">
        <v>967</v>
      </c>
      <c r="C84" t="s">
        <v>875</v>
      </c>
      <c r="D84" s="64">
        <v>-154.13</v>
      </c>
      <c r="E84" s="64">
        <v>0</v>
      </c>
      <c r="F84" s="64">
        <v>45.34</v>
      </c>
      <c r="G84" s="64">
        <v>-199.47</v>
      </c>
    </row>
    <row r="85" spans="1:7" x14ac:dyDescent="0.25">
      <c r="A85" t="s">
        <v>968</v>
      </c>
      <c r="B85" t="s">
        <v>392</v>
      </c>
      <c r="C85" t="s">
        <v>875</v>
      </c>
      <c r="D85" s="64">
        <v>-154.13</v>
      </c>
      <c r="E85" s="64">
        <v>0</v>
      </c>
      <c r="F85" s="64">
        <v>45.34</v>
      </c>
      <c r="G85" s="64">
        <v>-199.47</v>
      </c>
    </row>
    <row r="86" spans="1:7" x14ac:dyDescent="0.25">
      <c r="A86" t="s">
        <v>969</v>
      </c>
      <c r="B86" t="s">
        <v>970</v>
      </c>
      <c r="C86" t="s">
        <v>881</v>
      </c>
      <c r="D86" s="64">
        <v>-154.13</v>
      </c>
      <c r="E86" s="64">
        <v>0</v>
      </c>
      <c r="F86" s="64">
        <v>45.34</v>
      </c>
      <c r="G86" s="64">
        <v>-199.47</v>
      </c>
    </row>
    <row r="87" spans="1:7" x14ac:dyDescent="0.25">
      <c r="A87" t="s">
        <v>971</v>
      </c>
      <c r="B87" t="s">
        <v>115</v>
      </c>
      <c r="C87" t="s">
        <v>875</v>
      </c>
      <c r="D87" s="64">
        <v>-518380692.91000003</v>
      </c>
      <c r="E87" s="64">
        <v>22557686.170000002</v>
      </c>
      <c r="F87" s="64">
        <v>19476471.190000001</v>
      </c>
      <c r="G87" s="64">
        <v>-515299477.93000001</v>
      </c>
    </row>
    <row r="88" spans="1:7" x14ac:dyDescent="0.25">
      <c r="A88" t="s">
        <v>972</v>
      </c>
      <c r="B88" t="s">
        <v>116</v>
      </c>
      <c r="C88" t="s">
        <v>875</v>
      </c>
      <c r="D88" s="64">
        <v>-324205.31</v>
      </c>
      <c r="E88" s="64">
        <v>3872182.14</v>
      </c>
      <c r="F88" s="64">
        <v>11837583.26</v>
      </c>
      <c r="G88" s="64">
        <v>-8289606.4299999997</v>
      </c>
    </row>
    <row r="89" spans="1:7" x14ac:dyDescent="0.25">
      <c r="A89" t="s">
        <v>973</v>
      </c>
      <c r="B89" t="s">
        <v>117</v>
      </c>
      <c r="C89" t="s">
        <v>875</v>
      </c>
      <c r="D89" s="64">
        <v>-15856.28</v>
      </c>
      <c r="E89" s="64">
        <v>123948.81</v>
      </c>
      <c r="F89" s="64">
        <v>118840.99</v>
      </c>
      <c r="G89" s="64">
        <v>-10748.46</v>
      </c>
    </row>
    <row r="90" spans="1:7" x14ac:dyDescent="0.25">
      <c r="A90" t="s">
        <v>974</v>
      </c>
      <c r="B90" t="s">
        <v>399</v>
      </c>
      <c r="C90" t="s">
        <v>875</v>
      </c>
      <c r="D90" s="64">
        <v>-15856.28</v>
      </c>
      <c r="E90" s="64">
        <v>123948.81</v>
      </c>
      <c r="F90" s="64">
        <v>118840.99</v>
      </c>
      <c r="G90" s="64">
        <v>-10748.46</v>
      </c>
    </row>
    <row r="91" spans="1:7" x14ac:dyDescent="0.25">
      <c r="A91" t="s">
        <v>975</v>
      </c>
      <c r="B91" t="s">
        <v>119</v>
      </c>
      <c r="C91" t="s">
        <v>881</v>
      </c>
      <c r="D91" s="64">
        <v>0</v>
      </c>
      <c r="E91" s="64">
        <v>558.59</v>
      </c>
      <c r="F91" s="64">
        <v>558.59</v>
      </c>
      <c r="G91" s="64">
        <v>0</v>
      </c>
    </row>
    <row r="92" spans="1:7" x14ac:dyDescent="0.25">
      <c r="A92" t="s">
        <v>976</v>
      </c>
      <c r="B92" t="s">
        <v>250</v>
      </c>
      <c r="C92" t="s">
        <v>881</v>
      </c>
      <c r="D92" s="64">
        <v>-182.71</v>
      </c>
      <c r="E92" s="64">
        <v>390.62</v>
      </c>
      <c r="F92" s="64">
        <v>207.91</v>
      </c>
      <c r="G92" s="64">
        <v>0</v>
      </c>
    </row>
    <row r="93" spans="1:7" x14ac:dyDescent="0.25">
      <c r="A93" t="s">
        <v>977</v>
      </c>
      <c r="B93" t="s">
        <v>98</v>
      </c>
      <c r="C93" t="s">
        <v>881</v>
      </c>
      <c r="D93" s="64">
        <v>0</v>
      </c>
      <c r="E93" s="64">
        <v>5818.79</v>
      </c>
      <c r="F93" s="64">
        <v>5818.79</v>
      </c>
      <c r="G93" s="64">
        <v>0</v>
      </c>
    </row>
    <row r="94" spans="1:7" x14ac:dyDescent="0.25">
      <c r="A94" t="s">
        <v>978</v>
      </c>
      <c r="B94" t="s">
        <v>979</v>
      </c>
      <c r="C94" t="s">
        <v>881</v>
      </c>
      <c r="D94" s="64">
        <v>0</v>
      </c>
      <c r="E94" s="64">
        <v>25871.16</v>
      </c>
      <c r="F94" s="64">
        <v>36619.620000000003</v>
      </c>
      <c r="G94" s="64">
        <v>-10748.46</v>
      </c>
    </row>
    <row r="95" spans="1:7" x14ac:dyDescent="0.25">
      <c r="A95" t="s">
        <v>980</v>
      </c>
      <c r="B95" t="s">
        <v>981</v>
      </c>
      <c r="C95" t="s">
        <v>881</v>
      </c>
      <c r="D95" s="64">
        <v>0</v>
      </c>
      <c r="E95" s="64">
        <v>380</v>
      </c>
      <c r="F95" s="64">
        <v>380</v>
      </c>
      <c r="G95" s="64">
        <v>0</v>
      </c>
    </row>
    <row r="96" spans="1:7" x14ac:dyDescent="0.25">
      <c r="A96" t="s">
        <v>982</v>
      </c>
      <c r="B96" t="s">
        <v>124</v>
      </c>
      <c r="C96" t="s">
        <v>881</v>
      </c>
      <c r="D96" s="64">
        <v>0</v>
      </c>
      <c r="E96" s="64">
        <v>6227.19</v>
      </c>
      <c r="F96" s="64">
        <v>6227.19</v>
      </c>
      <c r="G96" s="64">
        <v>0</v>
      </c>
    </row>
    <row r="97" spans="1:7" x14ac:dyDescent="0.25">
      <c r="A97" t="s">
        <v>983</v>
      </c>
      <c r="B97" t="s">
        <v>240</v>
      </c>
      <c r="C97" t="s">
        <v>881</v>
      </c>
      <c r="D97" s="64">
        <v>0</v>
      </c>
      <c r="E97" s="64">
        <v>102.65</v>
      </c>
      <c r="F97" s="64">
        <v>102.65</v>
      </c>
      <c r="G97" s="64">
        <v>0</v>
      </c>
    </row>
    <row r="98" spans="1:7" x14ac:dyDescent="0.25">
      <c r="A98" t="s">
        <v>984</v>
      </c>
      <c r="B98" t="s">
        <v>253</v>
      </c>
      <c r="C98" t="s">
        <v>881</v>
      </c>
      <c r="D98" s="64">
        <v>0</v>
      </c>
      <c r="E98" s="64">
        <v>821.56</v>
      </c>
      <c r="F98" s="64">
        <v>821.56</v>
      </c>
      <c r="G98" s="64">
        <v>0</v>
      </c>
    </row>
    <row r="99" spans="1:7" x14ac:dyDescent="0.25">
      <c r="A99" t="s">
        <v>985</v>
      </c>
      <c r="B99" t="s">
        <v>254</v>
      </c>
      <c r="C99" t="s">
        <v>881</v>
      </c>
      <c r="D99" s="64">
        <v>0</v>
      </c>
      <c r="E99" s="64">
        <v>64.8</v>
      </c>
      <c r="F99" s="64">
        <v>64.8</v>
      </c>
      <c r="G99" s="64">
        <v>0</v>
      </c>
    </row>
    <row r="100" spans="1:7" x14ac:dyDescent="0.25">
      <c r="A100" t="s">
        <v>986</v>
      </c>
      <c r="B100" t="s">
        <v>259</v>
      </c>
      <c r="C100" t="s">
        <v>881</v>
      </c>
      <c r="D100" s="64">
        <v>0</v>
      </c>
      <c r="E100" s="64">
        <v>5327.04</v>
      </c>
      <c r="F100" s="64">
        <v>5327.04</v>
      </c>
      <c r="G100" s="64">
        <v>0</v>
      </c>
    </row>
    <row r="101" spans="1:7" x14ac:dyDescent="0.25">
      <c r="A101" t="s">
        <v>987</v>
      </c>
      <c r="B101" t="s">
        <v>466</v>
      </c>
      <c r="C101" t="s">
        <v>881</v>
      </c>
      <c r="D101" s="64">
        <v>0</v>
      </c>
      <c r="E101" s="64">
        <v>2346.25</v>
      </c>
      <c r="F101" s="64">
        <v>2346.25</v>
      </c>
      <c r="G101" s="64">
        <v>0</v>
      </c>
    </row>
    <row r="102" spans="1:7" x14ac:dyDescent="0.25">
      <c r="A102" t="s">
        <v>988</v>
      </c>
      <c r="B102" t="s">
        <v>584</v>
      </c>
      <c r="C102" t="s">
        <v>881</v>
      </c>
      <c r="D102" s="64">
        <v>0</v>
      </c>
      <c r="E102" s="64">
        <v>73</v>
      </c>
      <c r="F102" s="64">
        <v>73</v>
      </c>
      <c r="G102" s="64">
        <v>0</v>
      </c>
    </row>
    <row r="103" spans="1:7" x14ac:dyDescent="0.25">
      <c r="A103" t="s">
        <v>989</v>
      </c>
      <c r="B103" t="s">
        <v>592</v>
      </c>
      <c r="C103" t="s">
        <v>881</v>
      </c>
      <c r="D103" s="64">
        <v>0</v>
      </c>
      <c r="E103" s="64">
        <v>5</v>
      </c>
      <c r="F103" s="64">
        <v>5</v>
      </c>
      <c r="G103" s="64">
        <v>0</v>
      </c>
    </row>
    <row r="104" spans="1:7" x14ac:dyDescent="0.25">
      <c r="A104" t="s">
        <v>990</v>
      </c>
      <c r="B104" t="s">
        <v>991</v>
      </c>
      <c r="C104" t="s">
        <v>881</v>
      </c>
      <c r="D104" s="64">
        <v>0</v>
      </c>
      <c r="E104" s="64">
        <v>10450</v>
      </c>
      <c r="F104" s="64">
        <v>10450</v>
      </c>
      <c r="G104" s="64">
        <v>0</v>
      </c>
    </row>
    <row r="105" spans="1:7" x14ac:dyDescent="0.25">
      <c r="A105" t="s">
        <v>992</v>
      </c>
      <c r="B105" t="s">
        <v>993</v>
      </c>
      <c r="C105" t="s">
        <v>881</v>
      </c>
      <c r="D105" s="64">
        <v>0</v>
      </c>
      <c r="E105" s="64">
        <v>476.74</v>
      </c>
      <c r="F105" s="64">
        <v>476.74</v>
      </c>
      <c r="G105" s="64">
        <v>0</v>
      </c>
    </row>
    <row r="106" spans="1:7" x14ac:dyDescent="0.25">
      <c r="A106" t="s">
        <v>994</v>
      </c>
      <c r="B106" t="s">
        <v>995</v>
      </c>
      <c r="C106" t="s">
        <v>881</v>
      </c>
      <c r="D106" s="64">
        <v>0</v>
      </c>
      <c r="E106" s="64">
        <v>122.56</v>
      </c>
      <c r="F106" s="64">
        <v>122.56</v>
      </c>
      <c r="G106" s="64">
        <v>0</v>
      </c>
    </row>
    <row r="107" spans="1:7" x14ac:dyDescent="0.25">
      <c r="A107" t="s">
        <v>996</v>
      </c>
      <c r="B107" t="s">
        <v>997</v>
      </c>
      <c r="C107" t="s">
        <v>881</v>
      </c>
      <c r="D107" s="64">
        <v>-475</v>
      </c>
      <c r="E107" s="64">
        <v>475</v>
      </c>
      <c r="F107" s="64">
        <v>0</v>
      </c>
      <c r="G107" s="64">
        <v>0</v>
      </c>
    </row>
    <row r="108" spans="1:7" x14ac:dyDescent="0.25">
      <c r="A108" t="s">
        <v>998</v>
      </c>
      <c r="B108" t="s">
        <v>999</v>
      </c>
      <c r="C108" t="s">
        <v>881</v>
      </c>
      <c r="D108" s="64">
        <v>0</v>
      </c>
      <c r="E108" s="64">
        <v>2750</v>
      </c>
      <c r="F108" s="64">
        <v>2750</v>
      </c>
      <c r="G108" s="64">
        <v>0</v>
      </c>
    </row>
    <row r="109" spans="1:7" x14ac:dyDescent="0.25">
      <c r="A109" t="s">
        <v>1000</v>
      </c>
      <c r="B109" t="s">
        <v>1001</v>
      </c>
      <c r="C109" t="s">
        <v>881</v>
      </c>
      <c r="D109" s="64">
        <v>-15198.57</v>
      </c>
      <c r="E109" s="64">
        <v>15198.57</v>
      </c>
      <c r="F109" s="64">
        <v>0</v>
      </c>
      <c r="G109" s="64">
        <v>0</v>
      </c>
    </row>
    <row r="110" spans="1:7" x14ac:dyDescent="0.25">
      <c r="A110" t="s">
        <v>1002</v>
      </c>
      <c r="B110" t="s">
        <v>1003</v>
      </c>
      <c r="C110" t="s">
        <v>881</v>
      </c>
      <c r="D110" s="64">
        <v>0</v>
      </c>
      <c r="E110" s="64">
        <v>1860.39</v>
      </c>
      <c r="F110" s="64">
        <v>1860.39</v>
      </c>
      <c r="G110" s="64">
        <v>0</v>
      </c>
    </row>
    <row r="111" spans="1:7" x14ac:dyDescent="0.25">
      <c r="A111" t="s">
        <v>1004</v>
      </c>
      <c r="B111" t="s">
        <v>1005</v>
      </c>
      <c r="C111" t="s">
        <v>881</v>
      </c>
      <c r="D111" s="64">
        <v>0</v>
      </c>
      <c r="E111" s="64">
        <v>200</v>
      </c>
      <c r="F111" s="64">
        <v>200</v>
      </c>
      <c r="G111" s="64">
        <v>0</v>
      </c>
    </row>
    <row r="112" spans="1:7" x14ac:dyDescent="0.25">
      <c r="A112" t="s">
        <v>1006</v>
      </c>
      <c r="B112" t="s">
        <v>1007</v>
      </c>
      <c r="C112" t="s">
        <v>881</v>
      </c>
      <c r="D112" s="64">
        <v>0</v>
      </c>
      <c r="E112" s="64">
        <v>32100</v>
      </c>
      <c r="F112" s="64">
        <v>32100</v>
      </c>
      <c r="G112" s="64">
        <v>0</v>
      </c>
    </row>
    <row r="113" spans="1:7" x14ac:dyDescent="0.25">
      <c r="A113" t="s">
        <v>1008</v>
      </c>
      <c r="B113" t="s">
        <v>1009</v>
      </c>
      <c r="C113" t="s">
        <v>881</v>
      </c>
      <c r="D113" s="64">
        <v>0</v>
      </c>
      <c r="E113" s="64">
        <v>11850</v>
      </c>
      <c r="F113" s="64">
        <v>11850</v>
      </c>
      <c r="G113" s="64">
        <v>0</v>
      </c>
    </row>
    <row r="114" spans="1:7" x14ac:dyDescent="0.25">
      <c r="A114" t="s">
        <v>1010</v>
      </c>
      <c r="B114" t="s">
        <v>1011</v>
      </c>
      <c r="C114" t="s">
        <v>881</v>
      </c>
      <c r="D114" s="64">
        <v>0</v>
      </c>
      <c r="E114" s="64">
        <v>478.9</v>
      </c>
      <c r="F114" s="64">
        <v>478.9</v>
      </c>
      <c r="G114" s="64">
        <v>0</v>
      </c>
    </row>
    <row r="115" spans="1:7" x14ac:dyDescent="0.25">
      <c r="A115" t="s">
        <v>1012</v>
      </c>
      <c r="B115" t="s">
        <v>606</v>
      </c>
      <c r="C115" t="s">
        <v>875</v>
      </c>
      <c r="D115" s="64">
        <v>-261088.71</v>
      </c>
      <c r="E115" s="64">
        <v>620339.07999999996</v>
      </c>
      <c r="F115" s="64">
        <v>584482.28</v>
      </c>
      <c r="G115" s="64">
        <v>-225231.91</v>
      </c>
    </row>
    <row r="116" spans="1:7" x14ac:dyDescent="0.25">
      <c r="A116" t="s">
        <v>1013</v>
      </c>
      <c r="B116" t="s">
        <v>150</v>
      </c>
      <c r="C116" t="s">
        <v>875</v>
      </c>
      <c r="D116" s="64">
        <v>-261088.71</v>
      </c>
      <c r="E116" s="64">
        <v>620339.07999999996</v>
      </c>
      <c r="F116" s="64">
        <v>584482.28</v>
      </c>
      <c r="G116" s="64">
        <v>-225231.91</v>
      </c>
    </row>
    <row r="117" spans="1:7" x14ac:dyDescent="0.25">
      <c r="A117" t="s">
        <v>1014</v>
      </c>
      <c r="B117" t="s">
        <v>609</v>
      </c>
      <c r="C117" t="s">
        <v>875</v>
      </c>
      <c r="D117" s="64">
        <v>-4541.37</v>
      </c>
      <c r="E117" s="64">
        <v>280641</v>
      </c>
      <c r="F117" s="64">
        <v>334096.40000000002</v>
      </c>
      <c r="G117" s="64">
        <v>-57996.77</v>
      </c>
    </row>
    <row r="118" spans="1:7" x14ac:dyDescent="0.25">
      <c r="A118" t="s">
        <v>1015</v>
      </c>
      <c r="B118" t="s">
        <v>129</v>
      </c>
      <c r="C118" t="s">
        <v>881</v>
      </c>
      <c r="D118" s="64">
        <v>0</v>
      </c>
      <c r="E118" s="64">
        <v>177251.78</v>
      </c>
      <c r="F118" s="64">
        <v>177251.78</v>
      </c>
      <c r="G118" s="64">
        <v>0</v>
      </c>
    </row>
    <row r="119" spans="1:7" x14ac:dyDescent="0.25">
      <c r="A119" t="s">
        <v>1016</v>
      </c>
      <c r="B119" t="s">
        <v>1017</v>
      </c>
      <c r="C119" t="s">
        <v>881</v>
      </c>
      <c r="D119" s="64">
        <v>-4541.37</v>
      </c>
      <c r="E119" s="64">
        <v>103389.22</v>
      </c>
      <c r="F119" s="64">
        <v>156844.62</v>
      </c>
      <c r="G119" s="64">
        <v>-57996.77</v>
      </c>
    </row>
    <row r="120" spans="1:7" x14ac:dyDescent="0.25">
      <c r="A120" t="s">
        <v>1018</v>
      </c>
      <c r="B120" t="s">
        <v>613</v>
      </c>
      <c r="C120" t="s">
        <v>875</v>
      </c>
      <c r="D120" s="64">
        <v>-87081.13</v>
      </c>
      <c r="E120" s="64">
        <v>222439</v>
      </c>
      <c r="F120" s="64">
        <v>135357.87</v>
      </c>
      <c r="G120" s="64">
        <v>0</v>
      </c>
    </row>
    <row r="121" spans="1:7" x14ac:dyDescent="0.25">
      <c r="A121" t="s">
        <v>1019</v>
      </c>
      <c r="B121" t="s">
        <v>153</v>
      </c>
      <c r="C121" t="s">
        <v>881</v>
      </c>
      <c r="D121" s="64">
        <v>-66474.3</v>
      </c>
      <c r="E121" s="64">
        <v>98260.64</v>
      </c>
      <c r="F121" s="64">
        <v>31786.34</v>
      </c>
      <c r="G121" s="64">
        <v>0</v>
      </c>
    </row>
    <row r="122" spans="1:7" x14ac:dyDescent="0.25">
      <c r="A122" t="s">
        <v>1020</v>
      </c>
      <c r="B122" t="s">
        <v>1021</v>
      </c>
      <c r="C122" t="s">
        <v>881</v>
      </c>
      <c r="D122" s="64">
        <v>-17936.27</v>
      </c>
      <c r="E122" s="64">
        <v>26825.15</v>
      </c>
      <c r="F122" s="64">
        <v>8888.8799999999992</v>
      </c>
      <c r="G122" s="64">
        <v>0</v>
      </c>
    </row>
    <row r="123" spans="1:7" x14ac:dyDescent="0.25">
      <c r="A123" t="s">
        <v>1022</v>
      </c>
      <c r="B123" t="s">
        <v>1023</v>
      </c>
      <c r="C123" t="s">
        <v>881</v>
      </c>
      <c r="D123" s="64">
        <v>-2670.56</v>
      </c>
      <c r="E123" s="64">
        <v>4400.1099999999997</v>
      </c>
      <c r="F123" s="64">
        <v>1729.55</v>
      </c>
      <c r="G123" s="64">
        <v>0</v>
      </c>
    </row>
    <row r="124" spans="1:7" x14ac:dyDescent="0.25">
      <c r="A124" t="s">
        <v>1024</v>
      </c>
      <c r="B124" t="s">
        <v>1025</v>
      </c>
      <c r="C124" t="s">
        <v>881</v>
      </c>
      <c r="D124" s="64">
        <v>0</v>
      </c>
      <c r="E124" s="64">
        <v>29919.86</v>
      </c>
      <c r="F124" s="64">
        <v>92953.1</v>
      </c>
      <c r="G124" s="64">
        <v>-63033.24</v>
      </c>
    </row>
    <row r="125" spans="1:7" x14ac:dyDescent="0.25">
      <c r="A125" t="s">
        <v>1026</v>
      </c>
      <c r="B125" t="s">
        <v>1027</v>
      </c>
      <c r="C125" t="s">
        <v>881</v>
      </c>
      <c r="D125" s="64">
        <v>0</v>
      </c>
      <c r="E125" s="64">
        <v>63033.24</v>
      </c>
      <c r="F125" s="64">
        <v>0</v>
      </c>
      <c r="G125" s="64">
        <v>63033.24</v>
      </c>
    </row>
    <row r="126" spans="1:7" x14ac:dyDescent="0.25">
      <c r="A126" t="s">
        <v>1028</v>
      </c>
      <c r="B126" t="s">
        <v>131</v>
      </c>
      <c r="C126" t="s">
        <v>875</v>
      </c>
      <c r="D126" s="64">
        <v>-157219.47</v>
      </c>
      <c r="E126" s="64">
        <v>87289.25</v>
      </c>
      <c r="F126" s="64">
        <v>60098.99</v>
      </c>
      <c r="G126" s="64">
        <v>-130029.21</v>
      </c>
    </row>
    <row r="127" spans="1:7" x14ac:dyDescent="0.25">
      <c r="A127" t="s">
        <v>1029</v>
      </c>
      <c r="B127" t="s">
        <v>1030</v>
      </c>
      <c r="C127" t="s">
        <v>881</v>
      </c>
      <c r="D127" s="64">
        <v>-97559.69</v>
      </c>
      <c r="E127" s="64">
        <v>0</v>
      </c>
      <c r="F127" s="64">
        <v>3569.15</v>
      </c>
      <c r="G127" s="64">
        <v>-101128.84</v>
      </c>
    </row>
    <row r="128" spans="1:7" x14ac:dyDescent="0.25">
      <c r="A128" t="s">
        <v>1031</v>
      </c>
      <c r="B128" t="s">
        <v>1032</v>
      </c>
      <c r="C128" t="s">
        <v>881</v>
      </c>
      <c r="D128" s="64">
        <v>77106.399999999994</v>
      </c>
      <c r="E128" s="64">
        <v>13286.69</v>
      </c>
      <c r="F128" s="64">
        <v>0</v>
      </c>
      <c r="G128" s="64">
        <v>90393.09</v>
      </c>
    </row>
    <row r="129" spans="1:7" x14ac:dyDescent="0.25">
      <c r="A129" t="s">
        <v>1033</v>
      </c>
      <c r="B129" t="s">
        <v>134</v>
      </c>
      <c r="C129" t="s">
        <v>881</v>
      </c>
      <c r="D129" s="64">
        <v>2335.66</v>
      </c>
      <c r="E129" s="64">
        <v>207.97</v>
      </c>
      <c r="F129" s="64">
        <v>0</v>
      </c>
      <c r="G129" s="64">
        <v>2543.63</v>
      </c>
    </row>
    <row r="130" spans="1:7" x14ac:dyDescent="0.25">
      <c r="A130" t="s">
        <v>1034</v>
      </c>
      <c r="B130" t="s">
        <v>135</v>
      </c>
      <c r="C130" t="s">
        <v>881</v>
      </c>
      <c r="D130" s="64">
        <v>18325.439999999999</v>
      </c>
      <c r="E130" s="64">
        <v>53.02</v>
      </c>
      <c r="F130" s="64">
        <v>0</v>
      </c>
      <c r="G130" s="64">
        <v>18378.46</v>
      </c>
    </row>
    <row r="131" spans="1:7" x14ac:dyDescent="0.25">
      <c r="A131" t="s">
        <v>1035</v>
      </c>
      <c r="B131" t="s">
        <v>151</v>
      </c>
      <c r="C131" t="s">
        <v>881</v>
      </c>
      <c r="D131" s="64">
        <v>-87265.71</v>
      </c>
      <c r="E131" s="64">
        <v>41824.65</v>
      </c>
      <c r="F131" s="64">
        <v>32283.79</v>
      </c>
      <c r="G131" s="64">
        <v>-77724.850000000006</v>
      </c>
    </row>
    <row r="132" spans="1:7" x14ac:dyDescent="0.25">
      <c r="A132" t="s">
        <v>1036</v>
      </c>
      <c r="B132" t="s">
        <v>152</v>
      </c>
      <c r="C132" t="s">
        <v>881</v>
      </c>
      <c r="D132" s="64">
        <v>-29088.560000000001</v>
      </c>
      <c r="E132" s="64">
        <v>13941.55</v>
      </c>
      <c r="F132" s="64">
        <v>10761.27</v>
      </c>
      <c r="G132" s="64">
        <v>-25908.28</v>
      </c>
    </row>
    <row r="133" spans="1:7" x14ac:dyDescent="0.25">
      <c r="A133" t="s">
        <v>1037</v>
      </c>
      <c r="B133" t="s">
        <v>154</v>
      </c>
      <c r="C133" t="s">
        <v>881</v>
      </c>
      <c r="D133" s="64">
        <v>-9308.2900000000009</v>
      </c>
      <c r="E133" s="64">
        <v>4073.73</v>
      </c>
      <c r="F133" s="64">
        <v>3056.03</v>
      </c>
      <c r="G133" s="64">
        <v>-8290.59</v>
      </c>
    </row>
    <row r="134" spans="1:7" x14ac:dyDescent="0.25">
      <c r="A134" t="s">
        <v>1038</v>
      </c>
      <c r="B134" t="s">
        <v>1039</v>
      </c>
      <c r="C134" t="s">
        <v>881</v>
      </c>
      <c r="D134" s="64">
        <v>-31764.720000000001</v>
      </c>
      <c r="E134" s="64">
        <v>13901.64</v>
      </c>
      <c r="F134" s="64">
        <v>10428.75</v>
      </c>
      <c r="G134" s="64">
        <v>-28291.83</v>
      </c>
    </row>
    <row r="135" spans="1:7" x14ac:dyDescent="0.25">
      <c r="A135" t="s">
        <v>1040</v>
      </c>
      <c r="B135" t="s">
        <v>622</v>
      </c>
      <c r="C135" t="s">
        <v>875</v>
      </c>
      <c r="D135" s="64">
        <v>-12246.74</v>
      </c>
      <c r="E135" s="64">
        <v>17862.59</v>
      </c>
      <c r="F135" s="64">
        <v>42791.51</v>
      </c>
      <c r="G135" s="64">
        <v>-37175.660000000003</v>
      </c>
    </row>
    <row r="136" spans="1:7" x14ac:dyDescent="0.25">
      <c r="A136" t="s">
        <v>1041</v>
      </c>
      <c r="B136" t="s">
        <v>136</v>
      </c>
      <c r="C136" t="s">
        <v>881</v>
      </c>
      <c r="D136" s="64">
        <v>0</v>
      </c>
      <c r="E136" s="64">
        <v>5615.85</v>
      </c>
      <c r="F136" s="64">
        <v>12112.25</v>
      </c>
      <c r="G136" s="64">
        <v>-6496.4</v>
      </c>
    </row>
    <row r="137" spans="1:7" x14ac:dyDescent="0.25">
      <c r="A137" t="s">
        <v>1042</v>
      </c>
      <c r="B137" t="s">
        <v>137</v>
      </c>
      <c r="C137" t="s">
        <v>881</v>
      </c>
      <c r="D137" s="64">
        <v>-12246.74</v>
      </c>
      <c r="E137" s="64">
        <v>12246.74</v>
      </c>
      <c r="F137" s="64">
        <v>30679.26</v>
      </c>
      <c r="G137" s="64">
        <v>-30679.26</v>
      </c>
    </row>
    <row r="138" spans="1:7" x14ac:dyDescent="0.25">
      <c r="A138" t="s">
        <v>1043</v>
      </c>
      <c r="B138" t="s">
        <v>1044</v>
      </c>
      <c r="C138" t="s">
        <v>875</v>
      </c>
      <c r="D138" s="64">
        <v>0</v>
      </c>
      <c r="E138" s="64">
        <v>6601.15</v>
      </c>
      <c r="F138" s="64">
        <v>6601.15</v>
      </c>
      <c r="G138" s="64">
        <v>0</v>
      </c>
    </row>
    <row r="139" spans="1:7" x14ac:dyDescent="0.25">
      <c r="A139" t="s">
        <v>1045</v>
      </c>
      <c r="B139" t="s">
        <v>1046</v>
      </c>
      <c r="C139" t="s">
        <v>881</v>
      </c>
      <c r="D139" s="64">
        <v>0</v>
      </c>
      <c r="E139" s="64">
        <v>6601.15</v>
      </c>
      <c r="F139" s="64">
        <v>6601.15</v>
      </c>
      <c r="G139" s="64">
        <v>0</v>
      </c>
    </row>
    <row r="140" spans="1:7" x14ac:dyDescent="0.25">
      <c r="A140" t="s">
        <v>1047</v>
      </c>
      <c r="B140" t="s">
        <v>207</v>
      </c>
      <c r="C140" t="s">
        <v>875</v>
      </c>
      <c r="D140" s="64">
        <v>0</v>
      </c>
      <c r="E140" s="64">
        <v>5506.09</v>
      </c>
      <c r="F140" s="64">
        <v>5536.36</v>
      </c>
      <c r="G140" s="64">
        <v>-30.27</v>
      </c>
    </row>
    <row r="141" spans="1:7" x14ac:dyDescent="0.25">
      <c r="A141" t="s">
        <v>1048</v>
      </c>
      <c r="B141" t="s">
        <v>1049</v>
      </c>
      <c r="C141" t="s">
        <v>881</v>
      </c>
      <c r="D141" s="64">
        <v>0</v>
      </c>
      <c r="E141" s="64">
        <v>0</v>
      </c>
      <c r="F141" s="64">
        <v>30.27</v>
      </c>
      <c r="G141" s="64">
        <v>-30.27</v>
      </c>
    </row>
    <row r="142" spans="1:7" x14ac:dyDescent="0.25">
      <c r="A142" t="s">
        <v>1050</v>
      </c>
      <c r="B142" t="s">
        <v>1051</v>
      </c>
      <c r="C142" t="s">
        <v>881</v>
      </c>
      <c r="D142" s="64">
        <v>0</v>
      </c>
      <c r="E142" s="64">
        <v>5506.09</v>
      </c>
      <c r="F142" s="64">
        <v>5506.09</v>
      </c>
      <c r="G142" s="64">
        <v>0</v>
      </c>
    </row>
    <row r="143" spans="1:7" x14ac:dyDescent="0.25">
      <c r="A143" t="s">
        <v>1052</v>
      </c>
      <c r="B143" t="s">
        <v>205</v>
      </c>
      <c r="C143" t="s">
        <v>875</v>
      </c>
      <c r="D143" s="64">
        <v>-35321.300000000003</v>
      </c>
      <c r="E143" s="64">
        <v>125929.68</v>
      </c>
      <c r="F143" s="64">
        <v>1047648.52</v>
      </c>
      <c r="G143" s="64">
        <v>-957040.14</v>
      </c>
    </row>
    <row r="144" spans="1:7" x14ac:dyDescent="0.25">
      <c r="A144" t="s">
        <v>1053</v>
      </c>
      <c r="B144" t="s">
        <v>298</v>
      </c>
      <c r="C144" t="s">
        <v>875</v>
      </c>
      <c r="D144" s="64">
        <v>-1504.83</v>
      </c>
      <c r="E144" s="64">
        <v>1504.83</v>
      </c>
      <c r="F144" s="64">
        <v>822571.6</v>
      </c>
      <c r="G144" s="64">
        <v>-822571.6</v>
      </c>
    </row>
    <row r="145" spans="1:7" x14ac:dyDescent="0.25">
      <c r="A145" t="s">
        <v>1054</v>
      </c>
      <c r="B145" t="s">
        <v>137</v>
      </c>
      <c r="C145" t="s">
        <v>875</v>
      </c>
      <c r="D145" s="64">
        <v>0</v>
      </c>
      <c r="E145" s="64">
        <v>0</v>
      </c>
      <c r="F145" s="64">
        <v>262120.94</v>
      </c>
      <c r="G145" s="64">
        <v>-262120.94</v>
      </c>
    </row>
    <row r="146" spans="1:7" x14ac:dyDescent="0.25">
      <c r="A146" t="s">
        <v>1055</v>
      </c>
      <c r="B146" t="s">
        <v>629</v>
      </c>
      <c r="C146" t="s">
        <v>881</v>
      </c>
      <c r="D146" s="64">
        <v>0</v>
      </c>
      <c r="E146" s="64">
        <v>0</v>
      </c>
      <c r="F146" s="64">
        <v>262120.94</v>
      </c>
      <c r="G146" s="64">
        <v>-262120.94</v>
      </c>
    </row>
    <row r="147" spans="1:7" x14ac:dyDescent="0.25">
      <c r="A147" t="s">
        <v>1056</v>
      </c>
      <c r="B147" t="s">
        <v>631</v>
      </c>
      <c r="C147" t="s">
        <v>875</v>
      </c>
      <c r="D147" s="64">
        <v>-229.84</v>
      </c>
      <c r="E147" s="64">
        <v>229.84</v>
      </c>
      <c r="F147" s="64">
        <v>99915.73</v>
      </c>
      <c r="G147" s="64">
        <v>-99915.73</v>
      </c>
    </row>
    <row r="148" spans="1:7" x14ac:dyDescent="0.25">
      <c r="A148" t="s">
        <v>1057</v>
      </c>
      <c r="B148" t="s">
        <v>145</v>
      </c>
      <c r="C148" t="s">
        <v>881</v>
      </c>
      <c r="D148" s="64">
        <v>-229.84</v>
      </c>
      <c r="E148" s="64">
        <v>229.84</v>
      </c>
      <c r="F148" s="64">
        <v>99915.73</v>
      </c>
      <c r="G148" s="64">
        <v>-99915.73</v>
      </c>
    </row>
    <row r="149" spans="1:7" x14ac:dyDescent="0.25">
      <c r="A149" t="s">
        <v>1058</v>
      </c>
      <c r="B149" t="s">
        <v>171</v>
      </c>
      <c r="C149" t="s">
        <v>875</v>
      </c>
      <c r="D149" s="64">
        <v>-1274.99</v>
      </c>
      <c r="E149" s="64">
        <v>1274.99</v>
      </c>
      <c r="F149" s="64">
        <v>460534.93</v>
      </c>
      <c r="G149" s="64">
        <v>-460534.93</v>
      </c>
    </row>
    <row r="150" spans="1:7" x14ac:dyDescent="0.25">
      <c r="A150" t="s">
        <v>1059</v>
      </c>
      <c r="B150" t="s">
        <v>147</v>
      </c>
      <c r="C150" t="s">
        <v>881</v>
      </c>
      <c r="D150" s="64">
        <v>-1274.99</v>
      </c>
      <c r="E150" s="64">
        <v>1274.99</v>
      </c>
      <c r="F150" s="64">
        <v>460534.93</v>
      </c>
      <c r="G150" s="64">
        <v>-460534.93</v>
      </c>
    </row>
    <row r="151" spans="1:7" x14ac:dyDescent="0.25">
      <c r="A151" t="s">
        <v>1060</v>
      </c>
      <c r="B151" t="s">
        <v>140</v>
      </c>
      <c r="C151" t="s">
        <v>875</v>
      </c>
      <c r="D151" s="64">
        <v>-31467.88</v>
      </c>
      <c r="E151" s="64">
        <v>122064.64</v>
      </c>
      <c r="F151" s="64">
        <v>223620.21</v>
      </c>
      <c r="G151" s="64">
        <v>-133023.45000000001</v>
      </c>
    </row>
    <row r="152" spans="1:7" x14ac:dyDescent="0.25">
      <c r="A152" t="s">
        <v>1061</v>
      </c>
      <c r="B152" t="s">
        <v>637</v>
      </c>
      <c r="C152" t="s">
        <v>875</v>
      </c>
      <c r="D152" s="64">
        <v>-25604.05</v>
      </c>
      <c r="E152" s="64">
        <v>55879.199999999997</v>
      </c>
      <c r="F152" s="64">
        <v>58246.77</v>
      </c>
      <c r="G152" s="64">
        <v>-27971.62</v>
      </c>
    </row>
    <row r="153" spans="1:7" x14ac:dyDescent="0.25">
      <c r="A153" t="s">
        <v>1062</v>
      </c>
      <c r="B153" t="s">
        <v>141</v>
      </c>
      <c r="C153" t="s">
        <v>881</v>
      </c>
      <c r="D153" s="64">
        <v>-25604.05</v>
      </c>
      <c r="E153" s="64">
        <v>55879.199999999997</v>
      </c>
      <c r="F153" s="64">
        <v>58246.77</v>
      </c>
      <c r="G153" s="64">
        <v>-27971.62</v>
      </c>
    </row>
    <row r="154" spans="1:7" x14ac:dyDescent="0.25">
      <c r="A154" t="s">
        <v>1063</v>
      </c>
      <c r="B154" t="s">
        <v>143</v>
      </c>
      <c r="C154" t="s">
        <v>875</v>
      </c>
      <c r="D154" s="64">
        <v>-5863.83</v>
      </c>
      <c r="E154" s="64">
        <v>66185.440000000002</v>
      </c>
      <c r="F154" s="64">
        <v>68849.899999999994</v>
      </c>
      <c r="G154" s="64">
        <v>-8528.2900000000009</v>
      </c>
    </row>
    <row r="155" spans="1:7" x14ac:dyDescent="0.25">
      <c r="A155" t="s">
        <v>1064</v>
      </c>
      <c r="B155" t="s">
        <v>143</v>
      </c>
      <c r="C155" t="s">
        <v>881</v>
      </c>
      <c r="D155" s="64">
        <v>-5863.83</v>
      </c>
      <c r="E155" s="64">
        <v>66185.440000000002</v>
      </c>
      <c r="F155" s="64">
        <v>68849.899999999994</v>
      </c>
      <c r="G155" s="64">
        <v>-8528.2900000000009</v>
      </c>
    </row>
    <row r="156" spans="1:7" x14ac:dyDescent="0.25">
      <c r="A156" t="s">
        <v>1065</v>
      </c>
      <c r="B156" t="s">
        <v>207</v>
      </c>
      <c r="C156" t="s">
        <v>875</v>
      </c>
      <c r="D156" s="64">
        <v>0</v>
      </c>
      <c r="E156" s="64">
        <v>0</v>
      </c>
      <c r="F156" s="64">
        <v>96523.54</v>
      </c>
      <c r="G156" s="64">
        <v>-96523.54</v>
      </c>
    </row>
    <row r="157" spans="1:7" x14ac:dyDescent="0.25">
      <c r="A157" t="s">
        <v>1066</v>
      </c>
      <c r="B157" t="s">
        <v>142</v>
      </c>
      <c r="C157" t="s">
        <v>881</v>
      </c>
      <c r="D157" s="64">
        <v>0</v>
      </c>
      <c r="E157" s="64">
        <v>0</v>
      </c>
      <c r="F157" s="64">
        <v>96523.54</v>
      </c>
      <c r="G157" s="64">
        <v>-96523.54</v>
      </c>
    </row>
    <row r="158" spans="1:7" x14ac:dyDescent="0.25">
      <c r="A158" t="s">
        <v>1067</v>
      </c>
      <c r="B158" t="s">
        <v>622</v>
      </c>
      <c r="C158" t="s">
        <v>875</v>
      </c>
      <c r="D158" s="64">
        <v>-2348.59</v>
      </c>
      <c r="E158" s="64">
        <v>2360.21</v>
      </c>
      <c r="F158" s="64">
        <v>1456.71</v>
      </c>
      <c r="G158" s="64">
        <v>-1445.09</v>
      </c>
    </row>
    <row r="159" spans="1:7" x14ac:dyDescent="0.25">
      <c r="A159" t="s">
        <v>1068</v>
      </c>
      <c r="B159" t="s">
        <v>306</v>
      </c>
      <c r="C159" t="s">
        <v>875</v>
      </c>
      <c r="D159" s="64">
        <v>-315.26</v>
      </c>
      <c r="E159" s="64">
        <v>315.26</v>
      </c>
      <c r="F159" s="64">
        <v>150.16</v>
      </c>
      <c r="G159" s="64">
        <v>-150.16</v>
      </c>
    </row>
    <row r="160" spans="1:7" x14ac:dyDescent="0.25">
      <c r="A160" t="s">
        <v>1069</v>
      </c>
      <c r="B160" t="s">
        <v>138</v>
      </c>
      <c r="C160" t="s">
        <v>881</v>
      </c>
      <c r="D160" s="64">
        <v>-315.26</v>
      </c>
      <c r="E160" s="64">
        <v>315.26</v>
      </c>
      <c r="F160" s="64">
        <v>150.16</v>
      </c>
      <c r="G160" s="64">
        <v>-150.16</v>
      </c>
    </row>
    <row r="161" spans="1:7" x14ac:dyDescent="0.25">
      <c r="A161" t="s">
        <v>1070</v>
      </c>
      <c r="B161" t="s">
        <v>303</v>
      </c>
      <c r="C161" t="s">
        <v>875</v>
      </c>
      <c r="D161" s="64">
        <v>-210.17</v>
      </c>
      <c r="E161" s="64">
        <v>210.17</v>
      </c>
      <c r="F161" s="64">
        <v>100.1</v>
      </c>
      <c r="G161" s="64">
        <v>-100.1</v>
      </c>
    </row>
    <row r="162" spans="1:7" x14ac:dyDescent="0.25">
      <c r="A162" t="s">
        <v>1071</v>
      </c>
      <c r="B162" t="s">
        <v>148</v>
      </c>
      <c r="C162" t="s">
        <v>881</v>
      </c>
      <c r="D162" s="64">
        <v>-210.17</v>
      </c>
      <c r="E162" s="64">
        <v>210.17</v>
      </c>
      <c r="F162" s="64">
        <v>100.1</v>
      </c>
      <c r="G162" s="64">
        <v>-100.1</v>
      </c>
    </row>
    <row r="163" spans="1:7" x14ac:dyDescent="0.25">
      <c r="A163" t="s">
        <v>1072</v>
      </c>
      <c r="B163" t="s">
        <v>170</v>
      </c>
      <c r="C163" t="s">
        <v>875</v>
      </c>
      <c r="D163" s="64">
        <v>-136.61000000000001</v>
      </c>
      <c r="E163" s="64">
        <v>136.61000000000001</v>
      </c>
      <c r="F163" s="64">
        <v>65.069999999999993</v>
      </c>
      <c r="G163" s="64">
        <v>-65.069999999999993</v>
      </c>
    </row>
    <row r="164" spans="1:7" x14ac:dyDescent="0.25">
      <c r="A164" t="s">
        <v>1073</v>
      </c>
      <c r="B164" t="s">
        <v>144</v>
      </c>
      <c r="C164" t="s">
        <v>881</v>
      </c>
      <c r="D164" s="64">
        <v>-136.61000000000001</v>
      </c>
      <c r="E164" s="64">
        <v>136.61000000000001</v>
      </c>
      <c r="F164" s="64">
        <v>65.069999999999993</v>
      </c>
      <c r="G164" s="64">
        <v>-65.069999999999993</v>
      </c>
    </row>
    <row r="165" spans="1:7" x14ac:dyDescent="0.25">
      <c r="A165" t="s">
        <v>1074</v>
      </c>
      <c r="B165" t="s">
        <v>171</v>
      </c>
      <c r="C165" t="s">
        <v>875</v>
      </c>
      <c r="D165" s="64">
        <v>-630.52</v>
      </c>
      <c r="E165" s="64">
        <v>630.52</v>
      </c>
      <c r="F165" s="64">
        <v>300.32</v>
      </c>
      <c r="G165" s="64">
        <v>-300.32</v>
      </c>
    </row>
    <row r="166" spans="1:7" x14ac:dyDescent="0.25">
      <c r="A166" t="s">
        <v>1075</v>
      </c>
      <c r="B166" t="s">
        <v>146</v>
      </c>
      <c r="C166" t="s">
        <v>881</v>
      </c>
      <c r="D166" s="64">
        <v>-630.52</v>
      </c>
      <c r="E166" s="64">
        <v>630.52</v>
      </c>
      <c r="F166" s="64">
        <v>300.32</v>
      </c>
      <c r="G166" s="64">
        <v>-300.32</v>
      </c>
    </row>
    <row r="167" spans="1:7" x14ac:dyDescent="0.25">
      <c r="A167" t="s">
        <v>1076</v>
      </c>
      <c r="B167" t="s">
        <v>207</v>
      </c>
      <c r="C167" t="s">
        <v>875</v>
      </c>
      <c r="D167" s="64">
        <v>-1056.03</v>
      </c>
      <c r="E167" s="64">
        <v>1067.6500000000001</v>
      </c>
      <c r="F167" s="64">
        <v>841.06</v>
      </c>
      <c r="G167" s="64">
        <v>-829.44</v>
      </c>
    </row>
    <row r="168" spans="1:7" x14ac:dyDescent="0.25">
      <c r="A168" t="s">
        <v>1077</v>
      </c>
      <c r="B168" t="s">
        <v>1078</v>
      </c>
      <c r="C168" t="s">
        <v>881</v>
      </c>
      <c r="D168" s="64">
        <v>-1056.03</v>
      </c>
      <c r="E168" s="64">
        <v>1067.6500000000001</v>
      </c>
      <c r="F168" s="64">
        <v>841.06</v>
      </c>
      <c r="G168" s="64">
        <v>-829.44</v>
      </c>
    </row>
    <row r="169" spans="1:7" x14ac:dyDescent="0.25">
      <c r="A169" t="s">
        <v>1079</v>
      </c>
      <c r="B169" t="s">
        <v>1080</v>
      </c>
      <c r="C169" t="s">
        <v>875</v>
      </c>
      <c r="D169" s="64">
        <v>0</v>
      </c>
      <c r="E169" s="64">
        <v>0</v>
      </c>
      <c r="F169" s="64">
        <v>96156.68</v>
      </c>
      <c r="G169" s="64">
        <v>-96156.68</v>
      </c>
    </row>
    <row r="170" spans="1:7" x14ac:dyDescent="0.25">
      <c r="A170" t="s">
        <v>1081</v>
      </c>
      <c r="B170" t="s">
        <v>1082</v>
      </c>
      <c r="C170" t="s">
        <v>875</v>
      </c>
      <c r="D170" s="64">
        <v>0</v>
      </c>
      <c r="E170" s="64">
        <v>0</v>
      </c>
      <c r="F170" s="64">
        <v>96156.68</v>
      </c>
      <c r="G170" s="64">
        <v>-96156.68</v>
      </c>
    </row>
    <row r="171" spans="1:7" x14ac:dyDescent="0.25">
      <c r="A171" t="s">
        <v>1083</v>
      </c>
      <c r="B171" t="s">
        <v>1084</v>
      </c>
      <c r="C171" t="s">
        <v>881</v>
      </c>
      <c r="D171" s="64">
        <v>0</v>
      </c>
      <c r="E171" s="64">
        <v>0</v>
      </c>
      <c r="F171" s="64">
        <v>96156.68</v>
      </c>
      <c r="G171" s="64">
        <v>-96156.68</v>
      </c>
    </row>
    <row r="172" spans="1:7" x14ac:dyDescent="0.25">
      <c r="A172" t="s">
        <v>1085</v>
      </c>
      <c r="B172" t="s">
        <v>660</v>
      </c>
      <c r="C172" t="s">
        <v>875</v>
      </c>
      <c r="D172" s="64">
        <v>0</v>
      </c>
      <c r="E172" s="64">
        <v>3000000</v>
      </c>
      <c r="F172" s="64">
        <v>9959137.0600000005</v>
      </c>
      <c r="G172" s="64">
        <v>-6959137.0599999996</v>
      </c>
    </row>
    <row r="173" spans="1:7" x14ac:dyDescent="0.25">
      <c r="A173" t="s">
        <v>1451</v>
      </c>
      <c r="B173" t="s">
        <v>662</v>
      </c>
      <c r="C173" t="s">
        <v>875</v>
      </c>
      <c r="D173" s="64">
        <v>0</v>
      </c>
      <c r="E173" s="64">
        <v>0</v>
      </c>
      <c r="F173" s="64">
        <v>6959137.0599999996</v>
      </c>
      <c r="G173" s="64">
        <v>-6959137.0599999996</v>
      </c>
    </row>
    <row r="174" spans="1:7" x14ac:dyDescent="0.25">
      <c r="A174" t="s">
        <v>1452</v>
      </c>
      <c r="B174" t="s">
        <v>1453</v>
      </c>
      <c r="C174" t="s">
        <v>881</v>
      </c>
      <c r="D174" s="64">
        <v>0</v>
      </c>
      <c r="E174" s="64">
        <v>0</v>
      </c>
      <c r="F174" s="64">
        <v>6959137.0599999996</v>
      </c>
      <c r="G174" s="64">
        <v>-6959137.0599999996</v>
      </c>
    </row>
    <row r="175" spans="1:7" x14ac:dyDescent="0.25">
      <c r="A175" t="s">
        <v>1086</v>
      </c>
      <c r="B175" t="s">
        <v>668</v>
      </c>
      <c r="C175" t="s">
        <v>875</v>
      </c>
      <c r="D175" s="64">
        <v>0</v>
      </c>
      <c r="E175" s="64">
        <v>3000000</v>
      </c>
      <c r="F175" s="64">
        <v>3000000</v>
      </c>
      <c r="G175" s="64">
        <v>0</v>
      </c>
    </row>
    <row r="176" spans="1:7" x14ac:dyDescent="0.25">
      <c r="A176" t="s">
        <v>1087</v>
      </c>
      <c r="B176" t="s">
        <v>149</v>
      </c>
      <c r="C176" t="s">
        <v>881</v>
      </c>
      <c r="D176" s="64">
        <v>0</v>
      </c>
      <c r="E176" s="64">
        <v>3000000</v>
      </c>
      <c r="F176" s="64">
        <v>3000000</v>
      </c>
      <c r="G176" s="64">
        <v>0</v>
      </c>
    </row>
    <row r="177" spans="1:7" x14ac:dyDescent="0.25">
      <c r="A177" t="s">
        <v>1088</v>
      </c>
      <c r="B177" t="s">
        <v>671</v>
      </c>
      <c r="C177" t="s">
        <v>875</v>
      </c>
      <c r="D177" s="64">
        <v>-11939.02</v>
      </c>
      <c r="E177" s="64">
        <v>1964.57</v>
      </c>
      <c r="F177" s="64">
        <v>31317.73</v>
      </c>
      <c r="G177" s="64">
        <v>-41292.18</v>
      </c>
    </row>
    <row r="178" spans="1:7" x14ac:dyDescent="0.25">
      <c r="A178" t="s">
        <v>1089</v>
      </c>
      <c r="B178" t="s">
        <v>91</v>
      </c>
      <c r="C178" t="s">
        <v>875</v>
      </c>
      <c r="D178" s="64">
        <v>0</v>
      </c>
      <c r="E178" s="64">
        <v>1964.57</v>
      </c>
      <c r="F178" s="64">
        <v>31073.26</v>
      </c>
      <c r="G178" s="64">
        <v>-29108.69</v>
      </c>
    </row>
    <row r="179" spans="1:7" x14ac:dyDescent="0.25">
      <c r="A179" t="s">
        <v>1090</v>
      </c>
      <c r="B179" t="s">
        <v>1091</v>
      </c>
      <c r="C179" t="s">
        <v>881</v>
      </c>
      <c r="D179" s="64">
        <v>0</v>
      </c>
      <c r="E179" s="64">
        <v>960</v>
      </c>
      <c r="F179" s="64">
        <v>960</v>
      </c>
      <c r="G179" s="64">
        <v>0</v>
      </c>
    </row>
    <row r="180" spans="1:7" x14ac:dyDescent="0.25">
      <c r="A180" t="s">
        <v>1092</v>
      </c>
      <c r="B180" t="s">
        <v>1093</v>
      </c>
      <c r="C180" t="s">
        <v>881</v>
      </c>
      <c r="D180" s="64">
        <v>0</v>
      </c>
      <c r="E180" s="64">
        <v>1004.57</v>
      </c>
      <c r="F180" s="64">
        <v>1004.57</v>
      </c>
      <c r="G180" s="64">
        <v>0</v>
      </c>
    </row>
    <row r="181" spans="1:7" x14ac:dyDescent="0.25">
      <c r="A181" t="s">
        <v>1094</v>
      </c>
      <c r="B181" t="s">
        <v>1095</v>
      </c>
      <c r="C181" t="s">
        <v>881</v>
      </c>
      <c r="D181" s="64">
        <v>0</v>
      </c>
      <c r="E181" s="64">
        <v>0</v>
      </c>
      <c r="F181" s="64">
        <v>29108.69</v>
      </c>
      <c r="G181" s="64">
        <v>-29108.69</v>
      </c>
    </row>
    <row r="182" spans="1:7" x14ac:dyDescent="0.25">
      <c r="A182" t="s">
        <v>1096</v>
      </c>
      <c r="B182" t="s">
        <v>268</v>
      </c>
      <c r="C182" t="s">
        <v>875</v>
      </c>
      <c r="D182" s="64">
        <v>-11939.02</v>
      </c>
      <c r="E182" s="64">
        <v>0</v>
      </c>
      <c r="F182" s="64">
        <v>64.47</v>
      </c>
      <c r="G182" s="64">
        <v>-12003.49</v>
      </c>
    </row>
    <row r="183" spans="1:7" x14ac:dyDescent="0.25">
      <c r="A183" t="s">
        <v>1097</v>
      </c>
      <c r="B183" t="s">
        <v>269</v>
      </c>
      <c r="C183" t="s">
        <v>881</v>
      </c>
      <c r="D183" s="64">
        <v>-11939.02</v>
      </c>
      <c r="E183" s="64">
        <v>0</v>
      </c>
      <c r="F183" s="64">
        <v>64.47</v>
      </c>
      <c r="G183" s="64">
        <v>-12003.49</v>
      </c>
    </row>
    <row r="184" spans="1:7" x14ac:dyDescent="0.25">
      <c r="A184" t="s">
        <v>1098</v>
      </c>
      <c r="B184" t="s">
        <v>207</v>
      </c>
      <c r="C184" t="s">
        <v>875</v>
      </c>
      <c r="D184" s="64">
        <v>0</v>
      </c>
      <c r="E184" s="64">
        <v>0</v>
      </c>
      <c r="F184" s="64">
        <v>180</v>
      </c>
      <c r="G184" s="64">
        <v>-180</v>
      </c>
    </row>
    <row r="185" spans="1:7" x14ac:dyDescent="0.25">
      <c r="A185" t="s">
        <v>1099</v>
      </c>
      <c r="B185" t="s">
        <v>1100</v>
      </c>
      <c r="C185" t="s">
        <v>881</v>
      </c>
      <c r="D185" s="64">
        <v>0</v>
      </c>
      <c r="E185" s="64">
        <v>0</v>
      </c>
      <c r="F185" s="64">
        <v>180</v>
      </c>
      <c r="G185" s="64">
        <v>-180</v>
      </c>
    </row>
    <row r="186" spans="1:7" x14ac:dyDescent="0.25">
      <c r="A186" t="s">
        <v>1101</v>
      </c>
      <c r="B186" t="s">
        <v>157</v>
      </c>
      <c r="C186" t="s">
        <v>875</v>
      </c>
      <c r="D186" s="64">
        <v>-518056487.60000002</v>
      </c>
      <c r="E186" s="64">
        <v>18685504.030000001</v>
      </c>
      <c r="F186" s="64">
        <v>7638887.9299999997</v>
      </c>
      <c r="G186" s="64">
        <v>-507009871.5</v>
      </c>
    </row>
    <row r="187" spans="1:7" x14ac:dyDescent="0.25">
      <c r="A187" t="s">
        <v>1102</v>
      </c>
      <c r="B187" t="s">
        <v>158</v>
      </c>
      <c r="C187" t="s">
        <v>875</v>
      </c>
      <c r="D187" s="64">
        <v>-455708309.33999997</v>
      </c>
      <c r="E187" s="64">
        <v>0</v>
      </c>
      <c r="F187" s="64">
        <v>0</v>
      </c>
      <c r="G187" s="64">
        <v>-455708309.33999997</v>
      </c>
    </row>
    <row r="188" spans="1:7" x14ac:dyDescent="0.25">
      <c r="A188" t="s">
        <v>1103</v>
      </c>
      <c r="B188" t="s">
        <v>159</v>
      </c>
      <c r="C188" t="s">
        <v>875</v>
      </c>
      <c r="D188" s="64">
        <v>-455708309.33999997</v>
      </c>
      <c r="E188" s="64">
        <v>0</v>
      </c>
      <c r="F188" s="64">
        <v>0</v>
      </c>
      <c r="G188" s="64">
        <v>-455708309.33999997</v>
      </c>
    </row>
    <row r="189" spans="1:7" x14ac:dyDescent="0.25">
      <c r="A189" t="s">
        <v>1104</v>
      </c>
      <c r="B189" t="s">
        <v>159</v>
      </c>
      <c r="C189" t="s">
        <v>881</v>
      </c>
      <c r="D189" s="64">
        <v>-455708309.33999997</v>
      </c>
      <c r="E189" s="64">
        <v>0</v>
      </c>
      <c r="F189" s="64">
        <v>0</v>
      </c>
      <c r="G189" s="64">
        <v>-455708309.33999997</v>
      </c>
    </row>
    <row r="190" spans="1:7" x14ac:dyDescent="0.25">
      <c r="A190" t="s">
        <v>1105</v>
      </c>
      <c r="B190" t="s">
        <v>160</v>
      </c>
      <c r="C190" t="s">
        <v>875</v>
      </c>
      <c r="D190" s="64">
        <v>-2181027.5299999998</v>
      </c>
      <c r="E190" s="64">
        <v>6959137.0599999996</v>
      </c>
      <c r="F190" s="64">
        <v>1465081.49</v>
      </c>
      <c r="G190" s="64">
        <v>3313028.04</v>
      </c>
    </row>
    <row r="191" spans="1:7" x14ac:dyDescent="0.25">
      <c r="A191" t="s">
        <v>1106</v>
      </c>
      <c r="B191" t="s">
        <v>161</v>
      </c>
      <c r="C191" t="s">
        <v>875</v>
      </c>
      <c r="D191" s="64">
        <v>-11665514.300000001</v>
      </c>
      <c r="E191" s="64">
        <v>0</v>
      </c>
      <c r="F191" s="64">
        <v>1465081.49</v>
      </c>
      <c r="G191" s="64">
        <v>-13130595.789999999</v>
      </c>
    </row>
    <row r="192" spans="1:7" x14ac:dyDescent="0.25">
      <c r="A192" t="s">
        <v>1107</v>
      </c>
      <c r="B192" t="s">
        <v>161</v>
      </c>
      <c r="C192" t="s">
        <v>881</v>
      </c>
      <c r="D192" s="64">
        <v>-11665514.300000001</v>
      </c>
      <c r="E192" s="64">
        <v>0</v>
      </c>
      <c r="F192" s="64">
        <v>1465081.49</v>
      </c>
      <c r="G192" s="64">
        <v>-13130595.789999999</v>
      </c>
    </row>
    <row r="193" spans="1:7" x14ac:dyDescent="0.25">
      <c r="A193" t="s">
        <v>1108</v>
      </c>
      <c r="B193" t="s">
        <v>207</v>
      </c>
      <c r="C193" t="s">
        <v>875</v>
      </c>
      <c r="D193" s="64">
        <v>9484486.7699999996</v>
      </c>
      <c r="E193" s="64">
        <v>6959137.0599999996</v>
      </c>
      <c r="F193" s="64">
        <v>0</v>
      </c>
      <c r="G193" s="64">
        <v>16443623.83</v>
      </c>
    </row>
    <row r="194" spans="1:7" x14ac:dyDescent="0.25">
      <c r="A194" t="s">
        <v>1109</v>
      </c>
      <c r="B194" t="s">
        <v>162</v>
      </c>
      <c r="C194" t="s">
        <v>881</v>
      </c>
      <c r="D194" s="64">
        <v>-24416179.170000002</v>
      </c>
      <c r="E194" s="64">
        <v>0</v>
      </c>
      <c r="F194" s="64">
        <v>0</v>
      </c>
      <c r="G194" s="64">
        <v>-24416179.170000002</v>
      </c>
    </row>
    <row r="195" spans="1:7" x14ac:dyDescent="0.25">
      <c r="A195" t="s">
        <v>1110</v>
      </c>
      <c r="B195" t="s">
        <v>163</v>
      </c>
      <c r="C195" t="s">
        <v>881</v>
      </c>
      <c r="D195" s="64">
        <v>7717577.1200000001</v>
      </c>
      <c r="E195" s="64">
        <v>0</v>
      </c>
      <c r="F195" s="64">
        <v>0</v>
      </c>
      <c r="G195" s="64">
        <v>7717577.1200000001</v>
      </c>
    </row>
    <row r="196" spans="1:7" x14ac:dyDescent="0.25">
      <c r="A196" t="s">
        <v>1111</v>
      </c>
      <c r="B196" t="s">
        <v>242</v>
      </c>
      <c r="C196" t="s">
        <v>881</v>
      </c>
      <c r="D196" s="64">
        <v>4152500.13</v>
      </c>
      <c r="E196" s="64">
        <v>0</v>
      </c>
      <c r="F196" s="64">
        <v>0</v>
      </c>
      <c r="G196" s="64">
        <v>4152500.13</v>
      </c>
    </row>
    <row r="197" spans="1:7" x14ac:dyDescent="0.25">
      <c r="A197" t="s">
        <v>1112</v>
      </c>
      <c r="B197" t="s">
        <v>246</v>
      </c>
      <c r="C197" t="s">
        <v>881</v>
      </c>
      <c r="D197" s="64">
        <v>8628144.9800000004</v>
      </c>
      <c r="E197" s="64">
        <v>0</v>
      </c>
      <c r="F197" s="64">
        <v>0</v>
      </c>
      <c r="G197" s="64">
        <v>8628144.9800000004</v>
      </c>
    </row>
    <row r="198" spans="1:7" x14ac:dyDescent="0.25">
      <c r="A198" t="s">
        <v>1113</v>
      </c>
      <c r="B198" t="s">
        <v>279</v>
      </c>
      <c r="C198" t="s">
        <v>881</v>
      </c>
      <c r="D198" s="64">
        <v>6874951.6200000001</v>
      </c>
      <c r="E198" s="64">
        <v>0</v>
      </c>
      <c r="F198" s="64">
        <v>0</v>
      </c>
      <c r="G198" s="64">
        <v>6874951.6200000001</v>
      </c>
    </row>
    <row r="199" spans="1:7" x14ac:dyDescent="0.25">
      <c r="A199" t="s">
        <v>1114</v>
      </c>
      <c r="B199" t="s">
        <v>688</v>
      </c>
      <c r="C199" t="s">
        <v>881</v>
      </c>
      <c r="D199" s="64">
        <v>6527492.0899999999</v>
      </c>
      <c r="E199" s="64">
        <v>0</v>
      </c>
      <c r="F199" s="64">
        <v>0</v>
      </c>
      <c r="G199" s="64">
        <v>6527492.0899999999</v>
      </c>
    </row>
    <row r="200" spans="1:7" x14ac:dyDescent="0.25">
      <c r="A200" t="s">
        <v>1454</v>
      </c>
      <c r="B200" t="s">
        <v>1455</v>
      </c>
      <c r="C200" t="s">
        <v>881</v>
      </c>
      <c r="D200" s="64">
        <v>0</v>
      </c>
      <c r="E200" s="64">
        <v>6959137.0599999996</v>
      </c>
      <c r="F200" s="64">
        <v>0</v>
      </c>
      <c r="G200" s="64">
        <v>6959137.0599999996</v>
      </c>
    </row>
    <row r="201" spans="1:7" x14ac:dyDescent="0.25">
      <c r="A201" t="s">
        <v>1115</v>
      </c>
      <c r="B201" t="s">
        <v>164</v>
      </c>
      <c r="C201" t="s">
        <v>875</v>
      </c>
      <c r="D201" s="64">
        <v>-60167150.729999997</v>
      </c>
      <c r="E201" s="64">
        <v>11726366.970000001</v>
      </c>
      <c r="F201" s="64">
        <v>6173806.4400000004</v>
      </c>
      <c r="G201" s="64">
        <v>-54614590.200000003</v>
      </c>
    </row>
    <row r="202" spans="1:7" x14ac:dyDescent="0.25">
      <c r="A202" t="s">
        <v>1116</v>
      </c>
      <c r="B202" t="s">
        <v>165</v>
      </c>
      <c r="C202" t="s">
        <v>875</v>
      </c>
      <c r="D202" s="64">
        <v>-60167150.729999997</v>
      </c>
      <c r="E202" s="64">
        <v>11726366.970000001</v>
      </c>
      <c r="F202" s="64">
        <v>6173806.4400000004</v>
      </c>
      <c r="G202" s="64">
        <v>-54614590.200000003</v>
      </c>
    </row>
    <row r="203" spans="1:7" x14ac:dyDescent="0.25">
      <c r="A203" t="s">
        <v>1117</v>
      </c>
      <c r="B203" t="s">
        <v>165</v>
      </c>
      <c r="C203" t="s">
        <v>881</v>
      </c>
      <c r="D203" s="64">
        <v>-139578967.84999999</v>
      </c>
      <c r="E203" s="64">
        <v>1465081.49</v>
      </c>
      <c r="F203" s="64">
        <v>0</v>
      </c>
      <c r="G203" s="64">
        <v>-138113886.36000001</v>
      </c>
    </row>
    <row r="204" spans="1:7" x14ac:dyDescent="0.25">
      <c r="A204" t="s">
        <v>1118</v>
      </c>
      <c r="B204" t="s">
        <v>166</v>
      </c>
      <c r="C204" t="s">
        <v>881</v>
      </c>
      <c r="D204" s="64">
        <v>-25417030.699999999</v>
      </c>
      <c r="E204" s="64">
        <v>0</v>
      </c>
      <c r="F204" s="64">
        <v>0</v>
      </c>
      <c r="G204" s="64">
        <v>-25417030.699999999</v>
      </c>
    </row>
    <row r="205" spans="1:7" x14ac:dyDescent="0.25">
      <c r="A205" t="s">
        <v>1119</v>
      </c>
      <c r="B205" t="s">
        <v>167</v>
      </c>
      <c r="C205" t="s">
        <v>881</v>
      </c>
      <c r="D205" s="64">
        <v>18869728.940000001</v>
      </c>
      <c r="E205" s="64">
        <v>1218941</v>
      </c>
      <c r="F205" s="64">
        <v>137229.26</v>
      </c>
      <c r="G205" s="64">
        <v>19951440.68</v>
      </c>
    </row>
    <row r="206" spans="1:7" x14ac:dyDescent="0.25">
      <c r="A206" t="s">
        <v>1120</v>
      </c>
      <c r="B206" t="s">
        <v>168</v>
      </c>
      <c r="C206" t="s">
        <v>881</v>
      </c>
      <c r="D206" s="64">
        <v>73446850.609999999</v>
      </c>
      <c r="E206" s="64">
        <v>6042344.4800000004</v>
      </c>
      <c r="F206" s="64">
        <v>6036577.1799999997</v>
      </c>
      <c r="G206" s="64">
        <v>73452617.909999996</v>
      </c>
    </row>
    <row r="207" spans="1:7" x14ac:dyDescent="0.25">
      <c r="A207" t="s">
        <v>1121</v>
      </c>
      <c r="B207" t="s">
        <v>169</v>
      </c>
      <c r="C207" t="s">
        <v>881</v>
      </c>
      <c r="D207" s="64">
        <v>12512268.27</v>
      </c>
      <c r="E207" s="64">
        <v>3000000</v>
      </c>
      <c r="F207" s="64">
        <v>0</v>
      </c>
      <c r="G207" s="64">
        <v>15512268.27</v>
      </c>
    </row>
    <row r="208" spans="1:7" x14ac:dyDescent="0.25">
      <c r="A208" t="s">
        <v>1122</v>
      </c>
      <c r="B208" t="s">
        <v>697</v>
      </c>
      <c r="C208" t="s">
        <v>875</v>
      </c>
      <c r="D208" s="64">
        <v>-22902617.59</v>
      </c>
      <c r="E208" s="64">
        <v>13325538.85</v>
      </c>
      <c r="F208" s="64">
        <v>13008078.050000001</v>
      </c>
      <c r="G208" s="64">
        <v>-22585156.789999999</v>
      </c>
    </row>
    <row r="209" spans="1:7" x14ac:dyDescent="0.25">
      <c r="A209" t="s">
        <v>1123</v>
      </c>
      <c r="B209" t="s">
        <v>699</v>
      </c>
      <c r="C209" t="s">
        <v>875</v>
      </c>
      <c r="D209" s="64">
        <v>3314415.69</v>
      </c>
      <c r="E209" s="64">
        <v>561859.54</v>
      </c>
      <c r="F209" s="64">
        <v>83323.91</v>
      </c>
      <c r="G209" s="64">
        <v>3792951.32</v>
      </c>
    </row>
    <row r="210" spans="1:7" x14ac:dyDescent="0.25">
      <c r="A210" t="s">
        <v>1124</v>
      </c>
      <c r="B210" t="s">
        <v>172</v>
      </c>
      <c r="C210" t="s">
        <v>875</v>
      </c>
      <c r="D210" s="64">
        <v>3353217.09</v>
      </c>
      <c r="E210" s="64">
        <v>561859.46</v>
      </c>
      <c r="F210" s="64">
        <v>81626.210000000006</v>
      </c>
      <c r="G210" s="64">
        <v>3833450.34</v>
      </c>
    </row>
    <row r="211" spans="1:7" x14ac:dyDescent="0.25">
      <c r="A211" t="s">
        <v>1125</v>
      </c>
      <c r="B211" t="s">
        <v>112</v>
      </c>
      <c r="C211" t="s">
        <v>875</v>
      </c>
      <c r="D211" s="64">
        <v>3353217.09</v>
      </c>
      <c r="E211" s="64">
        <v>561859.46</v>
      </c>
      <c r="F211" s="64">
        <v>81626.210000000006</v>
      </c>
      <c r="G211" s="64">
        <v>3833450.34</v>
      </c>
    </row>
    <row r="212" spans="1:7" x14ac:dyDescent="0.25">
      <c r="A212" t="s">
        <v>1126</v>
      </c>
      <c r="B212" t="s">
        <v>703</v>
      </c>
      <c r="C212" t="s">
        <v>875</v>
      </c>
      <c r="D212" s="64">
        <v>432178.51</v>
      </c>
      <c r="E212" s="64">
        <v>218358.66</v>
      </c>
      <c r="F212" s="64">
        <v>31220.78</v>
      </c>
      <c r="G212" s="64">
        <v>619316.39</v>
      </c>
    </row>
    <row r="213" spans="1:7" x14ac:dyDescent="0.25">
      <c r="A213" t="s">
        <v>1127</v>
      </c>
      <c r="B213" t="s">
        <v>1128</v>
      </c>
      <c r="C213" t="s">
        <v>875</v>
      </c>
      <c r="D213" s="64">
        <v>277349.62</v>
      </c>
      <c r="E213" s="64">
        <v>139480.85999999999</v>
      </c>
      <c r="F213" s="64">
        <v>5502.75</v>
      </c>
      <c r="G213" s="64">
        <v>411327.73</v>
      </c>
    </row>
    <row r="214" spans="1:7" x14ac:dyDescent="0.25">
      <c r="A214" t="s">
        <v>1129</v>
      </c>
      <c r="B214" t="s">
        <v>1130</v>
      </c>
      <c r="C214" t="s">
        <v>875</v>
      </c>
      <c r="D214" s="64">
        <v>79810.61</v>
      </c>
      <c r="E214" s="64">
        <v>22942.63</v>
      </c>
      <c r="F214" s="64">
        <v>5502.75</v>
      </c>
      <c r="G214" s="64">
        <v>97250.49</v>
      </c>
    </row>
    <row r="215" spans="1:7" x14ac:dyDescent="0.25">
      <c r="A215" t="s">
        <v>1131</v>
      </c>
      <c r="B215" t="s">
        <v>1132</v>
      </c>
      <c r="C215" t="s">
        <v>881</v>
      </c>
      <c r="D215" s="64">
        <v>28814.28</v>
      </c>
      <c r="E215" s="64">
        <v>7835.56</v>
      </c>
      <c r="F215" s="64">
        <v>0</v>
      </c>
      <c r="G215" s="64">
        <v>36649.839999999997</v>
      </c>
    </row>
    <row r="216" spans="1:7" x14ac:dyDescent="0.25">
      <c r="A216" t="s">
        <v>1133</v>
      </c>
      <c r="B216" t="s">
        <v>1134</v>
      </c>
      <c r="C216" t="s">
        <v>881</v>
      </c>
      <c r="D216" s="64">
        <v>21617.25</v>
      </c>
      <c r="E216" s="64">
        <v>6693.54</v>
      </c>
      <c r="F216" s="64">
        <v>0</v>
      </c>
      <c r="G216" s="64">
        <v>28310.79</v>
      </c>
    </row>
    <row r="217" spans="1:7" x14ac:dyDescent="0.25">
      <c r="A217" t="s">
        <v>1135</v>
      </c>
      <c r="B217" t="s">
        <v>153</v>
      </c>
      <c r="C217" t="s">
        <v>881</v>
      </c>
      <c r="D217" s="64">
        <v>14139.9</v>
      </c>
      <c r="E217" s="64">
        <v>3569.09</v>
      </c>
      <c r="F217" s="64">
        <v>2358.33</v>
      </c>
      <c r="G217" s="64">
        <v>15350.66</v>
      </c>
    </row>
    <row r="218" spans="1:7" x14ac:dyDescent="0.25">
      <c r="A218" t="s">
        <v>1136</v>
      </c>
      <c r="B218" t="s">
        <v>151</v>
      </c>
      <c r="C218" t="s">
        <v>881</v>
      </c>
      <c r="D218" s="64">
        <v>11429.39</v>
      </c>
      <c r="E218" s="64">
        <v>3633.33</v>
      </c>
      <c r="F218" s="64">
        <v>2358.3200000000002</v>
      </c>
      <c r="G218" s="64">
        <v>12704.4</v>
      </c>
    </row>
    <row r="219" spans="1:7" x14ac:dyDescent="0.25">
      <c r="A219" t="s">
        <v>1137</v>
      </c>
      <c r="B219" t="s">
        <v>1138</v>
      </c>
      <c r="C219" t="s">
        <v>881</v>
      </c>
      <c r="D219" s="64">
        <v>3809.79</v>
      </c>
      <c r="E219" s="64">
        <v>1211.1099999999999</v>
      </c>
      <c r="F219" s="64">
        <v>786.1</v>
      </c>
      <c r="G219" s="64">
        <v>4234.8</v>
      </c>
    </row>
    <row r="220" spans="1:7" x14ac:dyDescent="0.25">
      <c r="A220" t="s">
        <v>1139</v>
      </c>
      <c r="B220" t="s">
        <v>1140</v>
      </c>
      <c r="C220" t="s">
        <v>875</v>
      </c>
      <c r="D220" s="64">
        <v>0</v>
      </c>
      <c r="E220" s="64">
        <v>86537.87</v>
      </c>
      <c r="F220" s="64">
        <v>0</v>
      </c>
      <c r="G220" s="64">
        <v>86537.87</v>
      </c>
    </row>
    <row r="221" spans="1:7" x14ac:dyDescent="0.25">
      <c r="A221" t="s">
        <v>1141</v>
      </c>
      <c r="B221" t="s">
        <v>1132</v>
      </c>
      <c r="C221" t="s">
        <v>881</v>
      </c>
      <c r="D221" s="64">
        <v>0</v>
      </c>
      <c r="E221" s="64">
        <v>22619.11</v>
      </c>
      <c r="F221" s="64">
        <v>0</v>
      </c>
      <c r="G221" s="64">
        <v>22619.11</v>
      </c>
    </row>
    <row r="222" spans="1:7" x14ac:dyDescent="0.25">
      <c r="A222" t="s">
        <v>1142</v>
      </c>
      <c r="B222" t="s">
        <v>1134</v>
      </c>
      <c r="C222" t="s">
        <v>881</v>
      </c>
      <c r="D222" s="64">
        <v>0</v>
      </c>
      <c r="E222" s="64">
        <v>2049.81</v>
      </c>
      <c r="F222" s="64">
        <v>0</v>
      </c>
      <c r="G222" s="64">
        <v>2049.81</v>
      </c>
    </row>
    <row r="223" spans="1:7" x14ac:dyDescent="0.25">
      <c r="A223" t="s">
        <v>1143</v>
      </c>
      <c r="B223" t="s">
        <v>153</v>
      </c>
      <c r="C223" t="s">
        <v>881</v>
      </c>
      <c r="D223" s="64">
        <v>0</v>
      </c>
      <c r="E223" s="64">
        <v>25718.03</v>
      </c>
      <c r="F223" s="64">
        <v>0</v>
      </c>
      <c r="G223" s="64">
        <v>25718.03</v>
      </c>
    </row>
    <row r="224" spans="1:7" x14ac:dyDescent="0.25">
      <c r="A224" t="s">
        <v>1144</v>
      </c>
      <c r="B224" t="s">
        <v>151</v>
      </c>
      <c r="C224" t="s">
        <v>881</v>
      </c>
      <c r="D224" s="64">
        <v>0</v>
      </c>
      <c r="E224" s="64">
        <v>27113.19</v>
      </c>
      <c r="F224" s="64">
        <v>0</v>
      </c>
      <c r="G224" s="64">
        <v>27113.19</v>
      </c>
    </row>
    <row r="225" spans="1:7" x14ac:dyDescent="0.25">
      <c r="A225" t="s">
        <v>1145</v>
      </c>
      <c r="B225" t="s">
        <v>1138</v>
      </c>
      <c r="C225" t="s">
        <v>881</v>
      </c>
      <c r="D225" s="64">
        <v>0</v>
      </c>
      <c r="E225" s="64">
        <v>9037.73</v>
      </c>
      <c r="F225" s="64">
        <v>0</v>
      </c>
      <c r="G225" s="64">
        <v>9037.73</v>
      </c>
    </row>
    <row r="226" spans="1:7" x14ac:dyDescent="0.25">
      <c r="A226" t="s">
        <v>1146</v>
      </c>
      <c r="B226" t="s">
        <v>1147</v>
      </c>
      <c r="C226" t="s">
        <v>875</v>
      </c>
      <c r="D226" s="64">
        <v>26083.29</v>
      </c>
      <c r="E226" s="64">
        <v>1333.77</v>
      </c>
      <c r="F226" s="64">
        <v>0</v>
      </c>
      <c r="G226" s="64">
        <v>27417.06</v>
      </c>
    </row>
    <row r="227" spans="1:7" x14ac:dyDescent="0.25">
      <c r="A227" t="s">
        <v>1148</v>
      </c>
      <c r="B227" t="s">
        <v>1132</v>
      </c>
      <c r="C227" t="s">
        <v>881</v>
      </c>
      <c r="D227" s="64">
        <v>6171.25</v>
      </c>
      <c r="E227" s="64">
        <v>0</v>
      </c>
      <c r="F227" s="64">
        <v>0</v>
      </c>
      <c r="G227" s="64">
        <v>6171.25</v>
      </c>
    </row>
    <row r="228" spans="1:7" x14ac:dyDescent="0.25">
      <c r="A228" t="s">
        <v>1149</v>
      </c>
      <c r="B228" t="s">
        <v>1134</v>
      </c>
      <c r="C228" t="s">
        <v>881</v>
      </c>
      <c r="D228" s="64">
        <v>4057.77</v>
      </c>
      <c r="E228" s="64">
        <v>0</v>
      </c>
      <c r="F228" s="64">
        <v>0</v>
      </c>
      <c r="G228" s="64">
        <v>4057.77</v>
      </c>
    </row>
    <row r="229" spans="1:7" x14ac:dyDescent="0.25">
      <c r="A229" t="s">
        <v>1150</v>
      </c>
      <c r="B229" t="s">
        <v>153</v>
      </c>
      <c r="C229" t="s">
        <v>881</v>
      </c>
      <c r="D229" s="64">
        <v>4479.0600000000004</v>
      </c>
      <c r="E229" s="64">
        <v>405.91</v>
      </c>
      <c r="F229" s="64">
        <v>0</v>
      </c>
      <c r="G229" s="64">
        <v>4884.97</v>
      </c>
    </row>
    <row r="230" spans="1:7" x14ac:dyDescent="0.25">
      <c r="A230" t="s">
        <v>1151</v>
      </c>
      <c r="B230" t="s">
        <v>151</v>
      </c>
      <c r="C230" t="s">
        <v>881</v>
      </c>
      <c r="D230" s="64">
        <v>6537.17</v>
      </c>
      <c r="E230" s="64">
        <v>395.89</v>
      </c>
      <c r="F230" s="64">
        <v>0</v>
      </c>
      <c r="G230" s="64">
        <v>6933.06</v>
      </c>
    </row>
    <row r="231" spans="1:7" x14ac:dyDescent="0.25">
      <c r="A231" t="s">
        <v>1152</v>
      </c>
      <c r="B231" t="s">
        <v>1138</v>
      </c>
      <c r="C231" t="s">
        <v>881</v>
      </c>
      <c r="D231" s="64">
        <v>2179.0500000000002</v>
      </c>
      <c r="E231" s="64">
        <v>131.97</v>
      </c>
      <c r="F231" s="64">
        <v>0</v>
      </c>
      <c r="G231" s="64">
        <v>2311.02</v>
      </c>
    </row>
    <row r="232" spans="1:7" x14ac:dyDescent="0.25">
      <c r="A232" t="s">
        <v>1153</v>
      </c>
      <c r="B232" t="s">
        <v>208</v>
      </c>
      <c r="C232" t="s">
        <v>881</v>
      </c>
      <c r="D232" s="64">
        <v>2658.99</v>
      </c>
      <c r="E232" s="64">
        <v>400</v>
      </c>
      <c r="F232" s="64">
        <v>0</v>
      </c>
      <c r="G232" s="64">
        <v>3058.99</v>
      </c>
    </row>
    <row r="233" spans="1:7" x14ac:dyDescent="0.25">
      <c r="A233" t="s">
        <v>1154</v>
      </c>
      <c r="B233" t="s">
        <v>1155</v>
      </c>
      <c r="C233" t="s">
        <v>875</v>
      </c>
      <c r="D233" s="64">
        <v>1200</v>
      </c>
      <c r="E233" s="64">
        <v>400</v>
      </c>
      <c r="F233" s="64">
        <v>0</v>
      </c>
      <c r="G233" s="64">
        <v>1600</v>
      </c>
    </row>
    <row r="234" spans="1:7" x14ac:dyDescent="0.25">
      <c r="A234" t="s">
        <v>1156</v>
      </c>
      <c r="B234" t="s">
        <v>208</v>
      </c>
      <c r="C234" t="s">
        <v>881</v>
      </c>
      <c r="D234" s="64">
        <v>1200</v>
      </c>
      <c r="E234" s="64">
        <v>400</v>
      </c>
      <c r="F234" s="64">
        <v>0</v>
      </c>
      <c r="G234" s="64">
        <v>1600</v>
      </c>
    </row>
    <row r="235" spans="1:7" x14ac:dyDescent="0.25">
      <c r="A235" t="s">
        <v>1157</v>
      </c>
      <c r="B235" t="s">
        <v>1158</v>
      </c>
      <c r="C235" t="s">
        <v>875</v>
      </c>
      <c r="D235" s="64">
        <v>170255.72</v>
      </c>
      <c r="E235" s="64">
        <v>28266.59</v>
      </c>
      <c r="F235" s="64">
        <v>0</v>
      </c>
      <c r="G235" s="64">
        <v>198522.31</v>
      </c>
    </row>
    <row r="236" spans="1:7" x14ac:dyDescent="0.25">
      <c r="A236" t="s">
        <v>1159</v>
      </c>
      <c r="B236" t="s">
        <v>1132</v>
      </c>
      <c r="C236" t="s">
        <v>881</v>
      </c>
      <c r="D236" s="64">
        <v>62797.24</v>
      </c>
      <c r="E236" s="64">
        <v>15419.41</v>
      </c>
      <c r="F236" s="64">
        <v>0</v>
      </c>
      <c r="G236" s="64">
        <v>78216.649999999994</v>
      </c>
    </row>
    <row r="237" spans="1:7" x14ac:dyDescent="0.25">
      <c r="A237" t="s">
        <v>1160</v>
      </c>
      <c r="B237" t="s">
        <v>1134</v>
      </c>
      <c r="C237" t="s">
        <v>881</v>
      </c>
      <c r="D237" s="64">
        <v>34584.629999999997</v>
      </c>
      <c r="E237" s="64">
        <v>7973.68</v>
      </c>
      <c r="F237" s="64">
        <v>0</v>
      </c>
      <c r="G237" s="64">
        <v>42558.31</v>
      </c>
    </row>
    <row r="238" spans="1:7" x14ac:dyDescent="0.25">
      <c r="A238" t="s">
        <v>1161</v>
      </c>
      <c r="B238" t="s">
        <v>153</v>
      </c>
      <c r="C238" t="s">
        <v>881</v>
      </c>
      <c r="D238" s="64">
        <v>24272.07</v>
      </c>
      <c r="E238" s="64">
        <v>2093.31</v>
      </c>
      <c r="F238" s="64">
        <v>0</v>
      </c>
      <c r="G238" s="64">
        <v>26365.38</v>
      </c>
    </row>
    <row r="239" spans="1:7" x14ac:dyDescent="0.25">
      <c r="A239" t="s">
        <v>1162</v>
      </c>
      <c r="B239" t="s">
        <v>151</v>
      </c>
      <c r="C239" t="s">
        <v>881</v>
      </c>
      <c r="D239" s="64">
        <v>36409.910000000003</v>
      </c>
      <c r="E239" s="64">
        <v>2085.14</v>
      </c>
      <c r="F239" s="64">
        <v>0</v>
      </c>
      <c r="G239" s="64">
        <v>38495.050000000003</v>
      </c>
    </row>
    <row r="240" spans="1:7" x14ac:dyDescent="0.25">
      <c r="A240" t="s">
        <v>1163</v>
      </c>
      <c r="B240" t="s">
        <v>1138</v>
      </c>
      <c r="C240" t="s">
        <v>881</v>
      </c>
      <c r="D240" s="64">
        <v>12191.87</v>
      </c>
      <c r="E240" s="64">
        <v>695.05</v>
      </c>
      <c r="F240" s="64">
        <v>0</v>
      </c>
      <c r="G240" s="64">
        <v>12886.92</v>
      </c>
    </row>
    <row r="241" spans="1:7" x14ac:dyDescent="0.25">
      <c r="A241" t="s">
        <v>1164</v>
      </c>
      <c r="B241" t="s">
        <v>705</v>
      </c>
      <c r="C241" t="s">
        <v>875</v>
      </c>
      <c r="D241" s="64">
        <v>103024.9</v>
      </c>
      <c r="E241" s="64">
        <v>73995.53</v>
      </c>
      <c r="F241" s="64">
        <v>25718.03</v>
      </c>
      <c r="G241" s="64">
        <v>151302.39999999999</v>
      </c>
    </row>
    <row r="242" spans="1:7" x14ac:dyDescent="0.25">
      <c r="A242" t="s">
        <v>1165</v>
      </c>
      <c r="B242" t="s">
        <v>1166</v>
      </c>
      <c r="C242" t="s">
        <v>875</v>
      </c>
      <c r="D242" s="64">
        <v>33989.15</v>
      </c>
      <c r="E242" s="64">
        <v>32158.43</v>
      </c>
      <c r="F242" s="64">
        <v>25718.03</v>
      </c>
      <c r="G242" s="64">
        <v>40429.550000000003</v>
      </c>
    </row>
    <row r="243" spans="1:7" x14ac:dyDescent="0.25">
      <c r="A243" t="s">
        <v>1167</v>
      </c>
      <c r="B243" t="s">
        <v>1168</v>
      </c>
      <c r="C243" t="s">
        <v>881</v>
      </c>
      <c r="D243" s="64">
        <v>756.47</v>
      </c>
      <c r="E243" s="64">
        <v>642.44000000000005</v>
      </c>
      <c r="F243" s="64">
        <v>424.5</v>
      </c>
      <c r="G243" s="64">
        <v>974.41</v>
      </c>
    </row>
    <row r="244" spans="1:7" x14ac:dyDescent="0.25">
      <c r="A244" t="s">
        <v>1169</v>
      </c>
      <c r="B244" t="s">
        <v>155</v>
      </c>
      <c r="C244" t="s">
        <v>881</v>
      </c>
      <c r="D244" s="64">
        <v>3860.2</v>
      </c>
      <c r="E244" s="64">
        <v>974.35</v>
      </c>
      <c r="F244" s="64">
        <v>643.83000000000004</v>
      </c>
      <c r="G244" s="64">
        <v>4190.72</v>
      </c>
    </row>
    <row r="245" spans="1:7" x14ac:dyDescent="0.25">
      <c r="A245" t="s">
        <v>1170</v>
      </c>
      <c r="B245" t="s">
        <v>1171</v>
      </c>
      <c r="C245" t="s">
        <v>881</v>
      </c>
      <c r="D245" s="64">
        <v>4034.46</v>
      </c>
      <c r="E245" s="64">
        <v>1162.31</v>
      </c>
      <c r="F245" s="64">
        <v>0</v>
      </c>
      <c r="G245" s="64">
        <v>5196.7700000000004</v>
      </c>
    </row>
    <row r="246" spans="1:7" x14ac:dyDescent="0.25">
      <c r="A246" t="s">
        <v>1172</v>
      </c>
      <c r="B246" t="s">
        <v>1173</v>
      </c>
      <c r="C246" t="s">
        <v>881</v>
      </c>
      <c r="D246" s="64">
        <v>967.56</v>
      </c>
      <c r="E246" s="64">
        <v>4024.87</v>
      </c>
      <c r="F246" s="64">
        <v>3888.87</v>
      </c>
      <c r="G246" s="64">
        <v>1103.56</v>
      </c>
    </row>
    <row r="247" spans="1:7" x14ac:dyDescent="0.25">
      <c r="A247" t="s">
        <v>1174</v>
      </c>
      <c r="B247" t="s">
        <v>156</v>
      </c>
      <c r="C247" t="s">
        <v>881</v>
      </c>
      <c r="D247" s="64">
        <v>691.31</v>
      </c>
      <c r="E247" s="64">
        <v>285.52</v>
      </c>
      <c r="F247" s="64">
        <v>188.66</v>
      </c>
      <c r="G247" s="64">
        <v>788.17</v>
      </c>
    </row>
    <row r="248" spans="1:7" x14ac:dyDescent="0.25">
      <c r="A248" t="s">
        <v>1175</v>
      </c>
      <c r="B248" t="s">
        <v>1176</v>
      </c>
      <c r="C248" t="s">
        <v>881</v>
      </c>
      <c r="D248" s="64">
        <v>4160.29</v>
      </c>
      <c r="E248" s="64">
        <v>13734.91</v>
      </c>
      <c r="F248" s="64">
        <v>13270.79</v>
      </c>
      <c r="G248" s="64">
        <v>4624.41</v>
      </c>
    </row>
    <row r="249" spans="1:7" x14ac:dyDescent="0.25">
      <c r="A249" t="s">
        <v>1177</v>
      </c>
      <c r="B249" t="s">
        <v>1178</v>
      </c>
      <c r="C249" t="s">
        <v>881</v>
      </c>
      <c r="D249" s="64">
        <v>15746.27</v>
      </c>
      <c r="E249" s="64">
        <v>8565.7999999999993</v>
      </c>
      <c r="F249" s="64">
        <v>5659.98</v>
      </c>
      <c r="G249" s="64">
        <v>18652.09</v>
      </c>
    </row>
    <row r="250" spans="1:7" x14ac:dyDescent="0.25">
      <c r="A250" t="s">
        <v>1179</v>
      </c>
      <c r="B250" t="s">
        <v>1180</v>
      </c>
      <c r="C250" t="s">
        <v>881</v>
      </c>
      <c r="D250" s="64">
        <v>3772.59</v>
      </c>
      <c r="E250" s="64">
        <v>2768.23</v>
      </c>
      <c r="F250" s="64">
        <v>1641.4</v>
      </c>
      <c r="G250" s="64">
        <v>4899.42</v>
      </c>
    </row>
    <row r="251" spans="1:7" x14ac:dyDescent="0.25">
      <c r="A251" t="s">
        <v>1181</v>
      </c>
      <c r="B251" t="s">
        <v>1182</v>
      </c>
      <c r="C251" t="s">
        <v>875</v>
      </c>
      <c r="D251" s="64">
        <v>0</v>
      </c>
      <c r="E251" s="64">
        <v>29811.13</v>
      </c>
      <c r="F251" s="64">
        <v>0</v>
      </c>
      <c r="G251" s="64">
        <v>29811.13</v>
      </c>
    </row>
    <row r="252" spans="1:7" x14ac:dyDescent="0.25">
      <c r="A252" t="s">
        <v>1183</v>
      </c>
      <c r="B252" t="s">
        <v>1168</v>
      </c>
      <c r="C252" t="s">
        <v>881</v>
      </c>
      <c r="D252" s="64">
        <v>0</v>
      </c>
      <c r="E252" s="64">
        <v>370.03</v>
      </c>
      <c r="F252" s="64">
        <v>0</v>
      </c>
      <c r="G252" s="64">
        <v>370.03</v>
      </c>
    </row>
    <row r="253" spans="1:7" x14ac:dyDescent="0.25">
      <c r="A253" t="s">
        <v>1184</v>
      </c>
      <c r="B253" t="s">
        <v>155</v>
      </c>
      <c r="C253" t="s">
        <v>881</v>
      </c>
      <c r="D253" s="64">
        <v>0</v>
      </c>
      <c r="E253" s="64">
        <v>7021.03</v>
      </c>
      <c r="F253" s="64">
        <v>0</v>
      </c>
      <c r="G253" s="64">
        <v>7021.03</v>
      </c>
    </row>
    <row r="254" spans="1:7" x14ac:dyDescent="0.25">
      <c r="A254" t="s">
        <v>1185</v>
      </c>
      <c r="B254" t="s">
        <v>1171</v>
      </c>
      <c r="C254" t="s">
        <v>881</v>
      </c>
      <c r="D254" s="64">
        <v>0</v>
      </c>
      <c r="E254" s="64">
        <v>1973.5</v>
      </c>
      <c r="F254" s="64">
        <v>0</v>
      </c>
      <c r="G254" s="64">
        <v>1973.5</v>
      </c>
    </row>
    <row r="255" spans="1:7" x14ac:dyDescent="0.25">
      <c r="A255" t="s">
        <v>1186</v>
      </c>
      <c r="B255" t="s">
        <v>1173</v>
      </c>
      <c r="C255" t="s">
        <v>881</v>
      </c>
      <c r="D255" s="64">
        <v>0</v>
      </c>
      <c r="E255" s="64">
        <v>2892.16</v>
      </c>
      <c r="F255" s="64">
        <v>0</v>
      </c>
      <c r="G255" s="64">
        <v>2892.16</v>
      </c>
    </row>
    <row r="256" spans="1:7" x14ac:dyDescent="0.25">
      <c r="A256" t="s">
        <v>1187</v>
      </c>
      <c r="B256" t="s">
        <v>156</v>
      </c>
      <c r="C256" t="s">
        <v>881</v>
      </c>
      <c r="D256" s="64">
        <v>0</v>
      </c>
      <c r="E256" s="64">
        <v>1182.2</v>
      </c>
      <c r="F256" s="64">
        <v>0</v>
      </c>
      <c r="G256" s="64">
        <v>1182.2</v>
      </c>
    </row>
    <row r="257" spans="1:7" x14ac:dyDescent="0.25">
      <c r="A257" t="s">
        <v>1188</v>
      </c>
      <c r="B257" t="s">
        <v>1176</v>
      </c>
      <c r="C257" t="s">
        <v>881</v>
      </c>
      <c r="D257" s="64">
        <v>0</v>
      </c>
      <c r="E257" s="64">
        <v>10007.620000000001</v>
      </c>
      <c r="F257" s="64">
        <v>0</v>
      </c>
      <c r="G257" s="64">
        <v>10007.620000000001</v>
      </c>
    </row>
    <row r="258" spans="1:7" x14ac:dyDescent="0.25">
      <c r="A258" t="s">
        <v>1189</v>
      </c>
      <c r="B258" t="s">
        <v>1178</v>
      </c>
      <c r="C258" t="s">
        <v>881</v>
      </c>
      <c r="D258" s="64">
        <v>0</v>
      </c>
      <c r="E258" s="64">
        <v>4933.79</v>
      </c>
      <c r="F258" s="64">
        <v>0</v>
      </c>
      <c r="G258" s="64">
        <v>4933.79</v>
      </c>
    </row>
    <row r="259" spans="1:7" x14ac:dyDescent="0.25">
      <c r="A259" t="s">
        <v>1190</v>
      </c>
      <c r="B259" t="s">
        <v>1180</v>
      </c>
      <c r="C259" t="s">
        <v>881</v>
      </c>
      <c r="D259" s="64">
        <v>0</v>
      </c>
      <c r="E259" s="64">
        <v>1430.8</v>
      </c>
      <c r="F259" s="64">
        <v>0</v>
      </c>
      <c r="G259" s="64">
        <v>1430.8</v>
      </c>
    </row>
    <row r="260" spans="1:7" x14ac:dyDescent="0.25">
      <c r="A260" t="s">
        <v>1191</v>
      </c>
      <c r="B260" t="s">
        <v>1192</v>
      </c>
      <c r="C260" t="s">
        <v>875</v>
      </c>
      <c r="D260" s="64">
        <v>10163.84</v>
      </c>
      <c r="E260" s="64">
        <v>2047.89</v>
      </c>
      <c r="F260" s="64">
        <v>0</v>
      </c>
      <c r="G260" s="64">
        <v>12211.73</v>
      </c>
    </row>
    <row r="261" spans="1:7" x14ac:dyDescent="0.25">
      <c r="A261" t="s">
        <v>1193</v>
      </c>
      <c r="B261" t="s">
        <v>1168</v>
      </c>
      <c r="C261" t="s">
        <v>881</v>
      </c>
      <c r="D261" s="64">
        <v>219.18</v>
      </c>
      <c r="E261" s="64">
        <v>73.48</v>
      </c>
      <c r="F261" s="64">
        <v>0</v>
      </c>
      <c r="G261" s="64">
        <v>292.66000000000003</v>
      </c>
    </row>
    <row r="262" spans="1:7" x14ac:dyDescent="0.25">
      <c r="A262" t="s">
        <v>1194</v>
      </c>
      <c r="B262" t="s">
        <v>155</v>
      </c>
      <c r="C262" t="s">
        <v>881</v>
      </c>
      <c r="D262" s="64">
        <v>1011.57</v>
      </c>
      <c r="E262" s="64">
        <v>322.02</v>
      </c>
      <c r="F262" s="64">
        <v>0</v>
      </c>
      <c r="G262" s="64">
        <v>1333.59</v>
      </c>
    </row>
    <row r="263" spans="1:7" x14ac:dyDescent="0.25">
      <c r="A263" t="s">
        <v>1195</v>
      </c>
      <c r="B263" t="s">
        <v>1171</v>
      </c>
      <c r="C263" t="s">
        <v>881</v>
      </c>
      <c r="D263" s="64">
        <v>1558.68</v>
      </c>
      <c r="E263" s="64">
        <v>391.91</v>
      </c>
      <c r="F263" s="64">
        <v>0</v>
      </c>
      <c r="G263" s="64">
        <v>1950.59</v>
      </c>
    </row>
    <row r="264" spans="1:7" x14ac:dyDescent="0.25">
      <c r="A264" t="s">
        <v>1196</v>
      </c>
      <c r="B264" t="s">
        <v>1173</v>
      </c>
      <c r="C264" t="s">
        <v>881</v>
      </c>
      <c r="D264" s="64">
        <v>697.29</v>
      </c>
      <c r="E264" s="64">
        <v>42.22</v>
      </c>
      <c r="F264" s="64">
        <v>0</v>
      </c>
      <c r="G264" s="64">
        <v>739.51</v>
      </c>
    </row>
    <row r="265" spans="1:7" x14ac:dyDescent="0.25">
      <c r="A265" t="s">
        <v>1197</v>
      </c>
      <c r="B265" t="s">
        <v>156</v>
      </c>
      <c r="C265" t="s">
        <v>881</v>
      </c>
      <c r="D265" s="64">
        <v>118.31</v>
      </c>
      <c r="E265" s="64">
        <v>94.37</v>
      </c>
      <c r="F265" s="64">
        <v>0</v>
      </c>
      <c r="G265" s="64">
        <v>212.68</v>
      </c>
    </row>
    <row r="266" spans="1:7" x14ac:dyDescent="0.25">
      <c r="A266" t="s">
        <v>1198</v>
      </c>
      <c r="B266" t="s">
        <v>1176</v>
      </c>
      <c r="C266" t="s">
        <v>881</v>
      </c>
      <c r="D266" s="64">
        <v>2379.5300000000002</v>
      </c>
      <c r="E266" s="64">
        <v>144.1</v>
      </c>
      <c r="F266" s="64">
        <v>0</v>
      </c>
      <c r="G266" s="64">
        <v>2523.63</v>
      </c>
    </row>
    <row r="267" spans="1:7" x14ac:dyDescent="0.25">
      <c r="A267" t="s">
        <v>1199</v>
      </c>
      <c r="B267" t="s">
        <v>1178</v>
      </c>
      <c r="C267" t="s">
        <v>881</v>
      </c>
      <c r="D267" s="64">
        <v>3896.76</v>
      </c>
      <c r="E267" s="64">
        <v>979.79</v>
      </c>
      <c r="F267" s="64">
        <v>0</v>
      </c>
      <c r="G267" s="64">
        <v>4876.55</v>
      </c>
    </row>
    <row r="268" spans="1:7" x14ac:dyDescent="0.25">
      <c r="A268" t="s">
        <v>1200</v>
      </c>
      <c r="B268" t="s">
        <v>1180</v>
      </c>
      <c r="C268" t="s">
        <v>881</v>
      </c>
      <c r="D268" s="64">
        <v>282.52</v>
      </c>
      <c r="E268" s="64">
        <v>0</v>
      </c>
      <c r="F268" s="64">
        <v>0</v>
      </c>
      <c r="G268" s="64">
        <v>282.52</v>
      </c>
    </row>
    <row r="269" spans="1:7" x14ac:dyDescent="0.25">
      <c r="A269" t="s">
        <v>1201</v>
      </c>
      <c r="B269" t="s">
        <v>1202</v>
      </c>
      <c r="C269" t="s">
        <v>875</v>
      </c>
      <c r="D269" s="64">
        <v>58871.91</v>
      </c>
      <c r="E269" s="64">
        <v>9978.08</v>
      </c>
      <c r="F269" s="64">
        <v>0</v>
      </c>
      <c r="G269" s="64">
        <v>68849.990000000005</v>
      </c>
    </row>
    <row r="270" spans="1:7" x14ac:dyDescent="0.25">
      <c r="A270" t="s">
        <v>1203</v>
      </c>
      <c r="B270" t="s">
        <v>1168</v>
      </c>
      <c r="C270" t="s">
        <v>881</v>
      </c>
      <c r="D270" s="64">
        <v>1087.48</v>
      </c>
      <c r="E270" s="64">
        <v>350.9</v>
      </c>
      <c r="F270" s="64">
        <v>0</v>
      </c>
      <c r="G270" s="64">
        <v>1438.38</v>
      </c>
    </row>
    <row r="271" spans="1:7" x14ac:dyDescent="0.25">
      <c r="A271" t="s">
        <v>1204</v>
      </c>
      <c r="B271" t="s">
        <v>155</v>
      </c>
      <c r="C271" t="s">
        <v>881</v>
      </c>
      <c r="D271" s="64">
        <v>6626.27</v>
      </c>
      <c r="E271" s="64">
        <v>571.48</v>
      </c>
      <c r="F271" s="64">
        <v>0</v>
      </c>
      <c r="G271" s="64">
        <v>7197.75</v>
      </c>
    </row>
    <row r="272" spans="1:7" x14ac:dyDescent="0.25">
      <c r="A272" t="s">
        <v>1205</v>
      </c>
      <c r="B272" t="s">
        <v>1171</v>
      </c>
      <c r="C272" t="s">
        <v>881</v>
      </c>
      <c r="D272" s="64">
        <v>7790.45</v>
      </c>
      <c r="E272" s="64">
        <v>1871.42</v>
      </c>
      <c r="F272" s="64">
        <v>0</v>
      </c>
      <c r="G272" s="64">
        <v>9661.8700000000008</v>
      </c>
    </row>
    <row r="273" spans="1:7" x14ac:dyDescent="0.25">
      <c r="A273" t="s">
        <v>1206</v>
      </c>
      <c r="B273" t="s">
        <v>1173</v>
      </c>
      <c r="C273" t="s">
        <v>881</v>
      </c>
      <c r="D273" s="64">
        <v>3883.69</v>
      </c>
      <c r="E273" s="64">
        <v>222.42</v>
      </c>
      <c r="F273" s="64">
        <v>0</v>
      </c>
      <c r="G273" s="64">
        <v>4106.1099999999997</v>
      </c>
    </row>
    <row r="274" spans="1:7" x14ac:dyDescent="0.25">
      <c r="A274" t="s">
        <v>1207</v>
      </c>
      <c r="B274" t="s">
        <v>156</v>
      </c>
      <c r="C274" t="s">
        <v>881</v>
      </c>
      <c r="D274" s="64">
        <v>1106.28</v>
      </c>
      <c r="E274" s="64">
        <v>167.46</v>
      </c>
      <c r="F274" s="64">
        <v>0</v>
      </c>
      <c r="G274" s="64">
        <v>1273.74</v>
      </c>
    </row>
    <row r="275" spans="1:7" x14ac:dyDescent="0.25">
      <c r="A275" t="s">
        <v>1208</v>
      </c>
      <c r="B275" t="s">
        <v>1176</v>
      </c>
      <c r="C275" t="s">
        <v>881</v>
      </c>
      <c r="D275" s="64">
        <v>13253.2</v>
      </c>
      <c r="E275" s="64">
        <v>758.98</v>
      </c>
      <c r="F275" s="64">
        <v>0</v>
      </c>
      <c r="G275" s="64">
        <v>14012.18</v>
      </c>
    </row>
    <row r="276" spans="1:7" x14ac:dyDescent="0.25">
      <c r="A276" t="s">
        <v>1209</v>
      </c>
      <c r="B276" t="s">
        <v>1178</v>
      </c>
      <c r="C276" t="s">
        <v>881</v>
      </c>
      <c r="D276" s="64">
        <v>19476.36</v>
      </c>
      <c r="E276" s="64">
        <v>4678.62</v>
      </c>
      <c r="F276" s="64">
        <v>0</v>
      </c>
      <c r="G276" s="64">
        <v>24154.98</v>
      </c>
    </row>
    <row r="277" spans="1:7" x14ac:dyDescent="0.25">
      <c r="A277" t="s">
        <v>1210</v>
      </c>
      <c r="B277" t="s">
        <v>1180</v>
      </c>
      <c r="C277" t="s">
        <v>881</v>
      </c>
      <c r="D277" s="64">
        <v>5648.18</v>
      </c>
      <c r="E277" s="64">
        <v>1356.8</v>
      </c>
      <c r="F277" s="64">
        <v>0</v>
      </c>
      <c r="G277" s="64">
        <v>7004.98</v>
      </c>
    </row>
    <row r="278" spans="1:7" x14ac:dyDescent="0.25">
      <c r="A278" t="s">
        <v>1211</v>
      </c>
      <c r="B278" t="s">
        <v>1212</v>
      </c>
      <c r="C278" t="s">
        <v>875</v>
      </c>
      <c r="D278" s="64">
        <v>7526.92</v>
      </c>
      <c r="E278" s="64">
        <v>528</v>
      </c>
      <c r="F278" s="64">
        <v>0</v>
      </c>
      <c r="G278" s="64">
        <v>8054.92</v>
      </c>
    </row>
    <row r="279" spans="1:7" x14ac:dyDescent="0.25">
      <c r="A279" t="s">
        <v>1213</v>
      </c>
      <c r="B279" t="s">
        <v>1214</v>
      </c>
      <c r="C279" t="s">
        <v>875</v>
      </c>
      <c r="D279" s="64">
        <v>2423.17</v>
      </c>
      <c r="E279" s="64">
        <v>528</v>
      </c>
      <c r="F279" s="64">
        <v>0</v>
      </c>
      <c r="G279" s="64">
        <v>2951.17</v>
      </c>
    </row>
    <row r="280" spans="1:7" x14ac:dyDescent="0.25">
      <c r="A280" t="s">
        <v>1215</v>
      </c>
      <c r="B280" t="s">
        <v>1216</v>
      </c>
      <c r="C280" t="s">
        <v>881</v>
      </c>
      <c r="D280" s="64">
        <v>451</v>
      </c>
      <c r="E280" s="64">
        <v>528</v>
      </c>
      <c r="F280" s="64">
        <v>0</v>
      </c>
      <c r="G280" s="64">
        <v>979</v>
      </c>
    </row>
    <row r="281" spans="1:7" x14ac:dyDescent="0.25">
      <c r="A281" t="s">
        <v>1217</v>
      </c>
      <c r="B281" t="s">
        <v>1218</v>
      </c>
      <c r="C281" t="s">
        <v>881</v>
      </c>
      <c r="D281" s="64">
        <v>1972.17</v>
      </c>
      <c r="E281" s="64">
        <v>0</v>
      </c>
      <c r="F281" s="64">
        <v>0</v>
      </c>
      <c r="G281" s="64">
        <v>1972.17</v>
      </c>
    </row>
    <row r="282" spans="1:7" x14ac:dyDescent="0.25">
      <c r="A282" t="s">
        <v>1219</v>
      </c>
      <c r="B282" t="s">
        <v>1220</v>
      </c>
      <c r="C282" t="s">
        <v>875</v>
      </c>
      <c r="D282" s="64">
        <v>2680.57</v>
      </c>
      <c r="E282" s="64">
        <v>0</v>
      </c>
      <c r="F282" s="64">
        <v>0</v>
      </c>
      <c r="G282" s="64">
        <v>2680.57</v>
      </c>
    </row>
    <row r="283" spans="1:7" x14ac:dyDescent="0.25">
      <c r="A283" t="s">
        <v>1221</v>
      </c>
      <c r="B283" t="s">
        <v>1216</v>
      </c>
      <c r="C283" t="s">
        <v>881</v>
      </c>
      <c r="D283" s="64">
        <v>708.4</v>
      </c>
      <c r="E283" s="64">
        <v>0</v>
      </c>
      <c r="F283" s="64">
        <v>0</v>
      </c>
      <c r="G283" s="64">
        <v>708.4</v>
      </c>
    </row>
    <row r="284" spans="1:7" x14ac:dyDescent="0.25">
      <c r="A284" t="s">
        <v>1222</v>
      </c>
      <c r="B284" t="s">
        <v>1218</v>
      </c>
      <c r="C284" t="s">
        <v>881</v>
      </c>
      <c r="D284" s="64">
        <v>1972.17</v>
      </c>
      <c r="E284" s="64">
        <v>0</v>
      </c>
      <c r="F284" s="64">
        <v>0</v>
      </c>
      <c r="G284" s="64">
        <v>1972.17</v>
      </c>
    </row>
    <row r="285" spans="1:7" x14ac:dyDescent="0.25">
      <c r="A285" t="s">
        <v>1223</v>
      </c>
      <c r="B285" t="s">
        <v>1224</v>
      </c>
      <c r="C285" t="s">
        <v>875</v>
      </c>
      <c r="D285" s="64">
        <v>451</v>
      </c>
      <c r="E285" s="64">
        <v>0</v>
      </c>
      <c r="F285" s="64">
        <v>0</v>
      </c>
      <c r="G285" s="64">
        <v>451</v>
      </c>
    </row>
    <row r="286" spans="1:7" x14ac:dyDescent="0.25">
      <c r="A286" t="s">
        <v>1225</v>
      </c>
      <c r="B286" t="s">
        <v>1216</v>
      </c>
      <c r="C286" t="s">
        <v>881</v>
      </c>
      <c r="D286" s="64">
        <v>451</v>
      </c>
      <c r="E286" s="64">
        <v>0</v>
      </c>
      <c r="F286" s="64">
        <v>0</v>
      </c>
      <c r="G286" s="64">
        <v>451</v>
      </c>
    </row>
    <row r="287" spans="1:7" x14ac:dyDescent="0.25">
      <c r="A287" t="s">
        <v>1226</v>
      </c>
      <c r="B287" t="s">
        <v>1227</v>
      </c>
      <c r="C287" t="s">
        <v>875</v>
      </c>
      <c r="D287" s="64">
        <v>1972.18</v>
      </c>
      <c r="E287" s="64">
        <v>0</v>
      </c>
      <c r="F287" s="64">
        <v>0</v>
      </c>
      <c r="G287" s="64">
        <v>1972.18</v>
      </c>
    </row>
    <row r="288" spans="1:7" x14ac:dyDescent="0.25">
      <c r="A288" t="s">
        <v>1228</v>
      </c>
      <c r="B288" t="s">
        <v>1218</v>
      </c>
      <c r="C288" t="s">
        <v>881</v>
      </c>
      <c r="D288" s="64">
        <v>1972.18</v>
      </c>
      <c r="E288" s="64">
        <v>0</v>
      </c>
      <c r="F288" s="64">
        <v>0</v>
      </c>
      <c r="G288" s="64">
        <v>1972.18</v>
      </c>
    </row>
    <row r="289" spans="1:7" x14ac:dyDescent="0.25">
      <c r="A289" t="s">
        <v>1229</v>
      </c>
      <c r="B289" t="s">
        <v>207</v>
      </c>
      <c r="C289" t="s">
        <v>875</v>
      </c>
      <c r="D289" s="64">
        <v>44277.07</v>
      </c>
      <c r="E289" s="64">
        <v>4354.2700000000004</v>
      </c>
      <c r="F289" s="64">
        <v>0</v>
      </c>
      <c r="G289" s="64">
        <v>48631.34</v>
      </c>
    </row>
    <row r="290" spans="1:7" x14ac:dyDescent="0.25">
      <c r="A290" t="s">
        <v>1230</v>
      </c>
      <c r="B290" t="s">
        <v>1231</v>
      </c>
      <c r="C290" t="s">
        <v>875</v>
      </c>
      <c r="D290" s="64">
        <v>24769.77</v>
      </c>
      <c r="E290" s="64">
        <v>2911.06</v>
      </c>
      <c r="F290" s="64">
        <v>0</v>
      </c>
      <c r="G290" s="64">
        <v>27680.83</v>
      </c>
    </row>
    <row r="291" spans="1:7" x14ac:dyDescent="0.25">
      <c r="A291" t="s">
        <v>1232</v>
      </c>
      <c r="B291" t="s">
        <v>1233</v>
      </c>
      <c r="C291" t="s">
        <v>881</v>
      </c>
      <c r="D291" s="64">
        <v>7612.77</v>
      </c>
      <c r="E291" s="64">
        <v>161.06</v>
      </c>
      <c r="F291" s="64">
        <v>0</v>
      </c>
      <c r="G291" s="64">
        <v>7773.83</v>
      </c>
    </row>
    <row r="292" spans="1:7" x14ac:dyDescent="0.25">
      <c r="A292" t="s">
        <v>1234</v>
      </c>
      <c r="B292" t="s">
        <v>1235</v>
      </c>
      <c r="C292" t="s">
        <v>881</v>
      </c>
      <c r="D292" s="64">
        <v>17157</v>
      </c>
      <c r="E292" s="64">
        <v>2750</v>
      </c>
      <c r="F292" s="64">
        <v>0</v>
      </c>
      <c r="G292" s="64">
        <v>19907</v>
      </c>
    </row>
    <row r="293" spans="1:7" x14ac:dyDescent="0.25">
      <c r="A293" t="s">
        <v>1236</v>
      </c>
      <c r="B293" t="s">
        <v>1237</v>
      </c>
      <c r="C293" t="s">
        <v>875</v>
      </c>
      <c r="D293" s="64">
        <v>0</v>
      </c>
      <c r="E293" s="64">
        <v>881.07</v>
      </c>
      <c r="F293" s="64">
        <v>0</v>
      </c>
      <c r="G293" s="64">
        <v>881.07</v>
      </c>
    </row>
    <row r="294" spans="1:7" x14ac:dyDescent="0.25">
      <c r="A294" t="s">
        <v>1238</v>
      </c>
      <c r="B294" t="s">
        <v>1239</v>
      </c>
      <c r="C294" t="s">
        <v>881</v>
      </c>
      <c r="D294" s="64">
        <v>0</v>
      </c>
      <c r="E294" s="64">
        <v>720</v>
      </c>
      <c r="F294" s="64">
        <v>0</v>
      </c>
      <c r="G294" s="64">
        <v>720</v>
      </c>
    </row>
    <row r="295" spans="1:7" x14ac:dyDescent="0.25">
      <c r="A295" t="s">
        <v>1240</v>
      </c>
      <c r="B295" t="s">
        <v>1233</v>
      </c>
      <c r="C295" t="s">
        <v>881</v>
      </c>
      <c r="D295" s="64">
        <v>0</v>
      </c>
      <c r="E295" s="64">
        <v>161.07</v>
      </c>
      <c r="F295" s="64">
        <v>0</v>
      </c>
      <c r="G295" s="64">
        <v>161.07</v>
      </c>
    </row>
    <row r="296" spans="1:7" x14ac:dyDescent="0.25">
      <c r="A296" t="s">
        <v>1241</v>
      </c>
      <c r="B296" t="s">
        <v>1242</v>
      </c>
      <c r="C296" t="s">
        <v>875</v>
      </c>
      <c r="D296" s="64">
        <v>7612.79</v>
      </c>
      <c r="E296" s="64">
        <v>161.07</v>
      </c>
      <c r="F296" s="64">
        <v>0</v>
      </c>
      <c r="G296" s="64">
        <v>7773.86</v>
      </c>
    </row>
    <row r="297" spans="1:7" x14ac:dyDescent="0.25">
      <c r="A297" t="s">
        <v>1243</v>
      </c>
      <c r="B297" t="s">
        <v>1233</v>
      </c>
      <c r="C297" t="s">
        <v>881</v>
      </c>
      <c r="D297" s="64">
        <v>7612.79</v>
      </c>
      <c r="E297" s="64">
        <v>161.07</v>
      </c>
      <c r="F297" s="64">
        <v>0</v>
      </c>
      <c r="G297" s="64">
        <v>7773.86</v>
      </c>
    </row>
    <row r="298" spans="1:7" x14ac:dyDescent="0.25">
      <c r="A298" t="s">
        <v>1244</v>
      </c>
      <c r="B298" t="s">
        <v>1245</v>
      </c>
      <c r="C298" t="s">
        <v>875</v>
      </c>
      <c r="D298" s="64">
        <v>11894.51</v>
      </c>
      <c r="E298" s="64">
        <v>401.07</v>
      </c>
      <c r="F298" s="64">
        <v>0</v>
      </c>
      <c r="G298" s="64">
        <v>12295.58</v>
      </c>
    </row>
    <row r="299" spans="1:7" x14ac:dyDescent="0.25">
      <c r="A299" t="s">
        <v>1246</v>
      </c>
      <c r="B299" t="s">
        <v>1247</v>
      </c>
      <c r="C299" t="s">
        <v>881</v>
      </c>
      <c r="D299" s="64">
        <v>1074.1199999999999</v>
      </c>
      <c r="E299" s="64">
        <v>240</v>
      </c>
      <c r="F299" s="64">
        <v>0</v>
      </c>
      <c r="G299" s="64">
        <v>1314.12</v>
      </c>
    </row>
    <row r="300" spans="1:7" x14ac:dyDescent="0.25">
      <c r="A300" t="s">
        <v>1248</v>
      </c>
      <c r="B300" t="s">
        <v>1233</v>
      </c>
      <c r="C300" t="s">
        <v>881</v>
      </c>
      <c r="D300" s="64">
        <v>10820.39</v>
      </c>
      <c r="E300" s="64">
        <v>161.07</v>
      </c>
      <c r="F300" s="64">
        <v>0</v>
      </c>
      <c r="G300" s="64">
        <v>10981.46</v>
      </c>
    </row>
    <row r="301" spans="1:7" x14ac:dyDescent="0.25">
      <c r="A301" t="s">
        <v>1249</v>
      </c>
      <c r="B301" t="s">
        <v>173</v>
      </c>
      <c r="C301" t="s">
        <v>875</v>
      </c>
      <c r="D301" s="64">
        <v>832279.86</v>
      </c>
      <c r="E301" s="64">
        <v>142918.39999999999</v>
      </c>
      <c r="F301" s="64">
        <v>17759.78</v>
      </c>
      <c r="G301" s="64">
        <v>957438.48</v>
      </c>
    </row>
    <row r="302" spans="1:7" x14ac:dyDescent="0.25">
      <c r="A302" t="s">
        <v>1250</v>
      </c>
      <c r="B302" t="s">
        <v>712</v>
      </c>
      <c r="C302" t="s">
        <v>875</v>
      </c>
      <c r="D302" s="64">
        <v>830307.68</v>
      </c>
      <c r="E302" s="64">
        <v>142918.39999999999</v>
      </c>
      <c r="F302" s="64">
        <v>17759.78</v>
      </c>
      <c r="G302" s="64">
        <v>955466.3</v>
      </c>
    </row>
    <row r="303" spans="1:7" x14ac:dyDescent="0.25">
      <c r="A303" t="s">
        <v>1251</v>
      </c>
      <c r="B303" t="s">
        <v>1252</v>
      </c>
      <c r="C303" t="s">
        <v>875</v>
      </c>
      <c r="D303" s="64">
        <v>432655.71</v>
      </c>
      <c r="E303" s="64">
        <v>110750.73</v>
      </c>
      <c r="F303" s="64">
        <v>17759.78</v>
      </c>
      <c r="G303" s="64">
        <v>525646.66</v>
      </c>
    </row>
    <row r="304" spans="1:7" x14ac:dyDescent="0.25">
      <c r="A304" t="s">
        <v>1253</v>
      </c>
      <c r="B304" t="s">
        <v>175</v>
      </c>
      <c r="C304" t="s">
        <v>881</v>
      </c>
      <c r="D304" s="64">
        <v>304011.34000000003</v>
      </c>
      <c r="E304" s="64">
        <v>28299.919999999998</v>
      </c>
      <c r="F304" s="64">
        <v>0</v>
      </c>
      <c r="G304" s="64">
        <v>332311.26</v>
      </c>
    </row>
    <row r="305" spans="1:7" x14ac:dyDescent="0.25">
      <c r="A305" t="s">
        <v>1254</v>
      </c>
      <c r="B305" t="s">
        <v>1255</v>
      </c>
      <c r="C305" t="s">
        <v>881</v>
      </c>
      <c r="D305" s="64">
        <v>23583.27</v>
      </c>
      <c r="E305" s="64">
        <v>2358.33</v>
      </c>
      <c r="F305" s="64">
        <v>0</v>
      </c>
      <c r="G305" s="64">
        <v>25941.599999999999</v>
      </c>
    </row>
    <row r="306" spans="1:7" x14ac:dyDescent="0.25">
      <c r="A306" t="s">
        <v>1256</v>
      </c>
      <c r="B306" t="s">
        <v>1257</v>
      </c>
      <c r="C306" t="s">
        <v>881</v>
      </c>
      <c r="D306" s="64">
        <v>6438.23</v>
      </c>
      <c r="E306" s="64">
        <v>643.83000000000004</v>
      </c>
      <c r="F306" s="64">
        <v>0</v>
      </c>
      <c r="G306" s="64">
        <v>7082.06</v>
      </c>
    </row>
    <row r="307" spans="1:7" x14ac:dyDescent="0.25">
      <c r="A307" t="s">
        <v>1258</v>
      </c>
      <c r="B307" t="s">
        <v>178</v>
      </c>
      <c r="C307" t="s">
        <v>881</v>
      </c>
      <c r="D307" s="64">
        <v>24320.87</v>
      </c>
      <c r="E307" s="64">
        <v>50229.91</v>
      </c>
      <c r="F307" s="64">
        <v>0</v>
      </c>
      <c r="G307" s="64">
        <v>74550.78</v>
      </c>
    </row>
    <row r="308" spans="1:7" x14ac:dyDescent="0.25">
      <c r="A308" t="s">
        <v>1259</v>
      </c>
      <c r="B308" t="s">
        <v>179</v>
      </c>
      <c r="C308" t="s">
        <v>881</v>
      </c>
      <c r="D308" s="64">
        <v>24595.46</v>
      </c>
      <c r="E308" s="64">
        <v>2358.3200000000002</v>
      </c>
      <c r="F308" s="64">
        <v>0</v>
      </c>
      <c r="G308" s="64">
        <v>26953.78</v>
      </c>
    </row>
    <row r="309" spans="1:7" x14ac:dyDescent="0.25">
      <c r="A309" t="s">
        <v>1260</v>
      </c>
      <c r="B309" t="s">
        <v>1261</v>
      </c>
      <c r="C309" t="s">
        <v>881</v>
      </c>
      <c r="D309" s="64">
        <v>8198.49</v>
      </c>
      <c r="E309" s="64">
        <v>786.1</v>
      </c>
      <c r="F309" s="64">
        <v>0</v>
      </c>
      <c r="G309" s="64">
        <v>8984.59</v>
      </c>
    </row>
    <row r="310" spans="1:7" x14ac:dyDescent="0.25">
      <c r="A310" t="s">
        <v>1262</v>
      </c>
      <c r="B310" t="s">
        <v>1263</v>
      </c>
      <c r="C310" t="s">
        <v>881</v>
      </c>
      <c r="D310" s="64">
        <v>16979.939999999999</v>
      </c>
      <c r="E310" s="64">
        <v>5659.98</v>
      </c>
      <c r="F310" s="64">
        <v>0</v>
      </c>
      <c r="G310" s="64">
        <v>22639.919999999998</v>
      </c>
    </row>
    <row r="311" spans="1:7" x14ac:dyDescent="0.25">
      <c r="A311" t="s">
        <v>1264</v>
      </c>
      <c r="B311" t="s">
        <v>182</v>
      </c>
      <c r="C311" t="s">
        <v>881</v>
      </c>
      <c r="D311" s="64">
        <v>2875.08</v>
      </c>
      <c r="E311" s="64">
        <v>4024.87</v>
      </c>
      <c r="F311" s="64">
        <v>4024.87</v>
      </c>
      <c r="G311" s="64">
        <v>2875.08</v>
      </c>
    </row>
    <row r="312" spans="1:7" x14ac:dyDescent="0.25">
      <c r="A312" t="s">
        <v>1265</v>
      </c>
      <c r="B312" t="s">
        <v>1266</v>
      </c>
      <c r="C312" t="s">
        <v>881</v>
      </c>
      <c r="D312" s="64">
        <v>1886.65</v>
      </c>
      <c r="E312" s="64">
        <v>188.66</v>
      </c>
      <c r="F312" s="64">
        <v>0</v>
      </c>
      <c r="G312" s="64">
        <v>2075.31</v>
      </c>
    </row>
    <row r="313" spans="1:7" x14ac:dyDescent="0.25">
      <c r="A313" t="s">
        <v>1267</v>
      </c>
      <c r="B313" t="s">
        <v>1268</v>
      </c>
      <c r="C313" t="s">
        <v>881</v>
      </c>
      <c r="D313" s="64">
        <v>9096.48</v>
      </c>
      <c r="E313" s="64">
        <v>13734.91</v>
      </c>
      <c r="F313" s="64">
        <v>13734.91</v>
      </c>
      <c r="G313" s="64">
        <v>9096.48</v>
      </c>
    </row>
    <row r="314" spans="1:7" x14ac:dyDescent="0.25">
      <c r="A314" t="s">
        <v>1269</v>
      </c>
      <c r="B314" t="s">
        <v>1180</v>
      </c>
      <c r="C314" t="s">
        <v>881</v>
      </c>
      <c r="D314" s="64">
        <v>6565.6</v>
      </c>
      <c r="E314" s="64">
        <v>1641.4</v>
      </c>
      <c r="F314" s="64">
        <v>0</v>
      </c>
      <c r="G314" s="64">
        <v>8207</v>
      </c>
    </row>
    <row r="315" spans="1:7" x14ac:dyDescent="0.25">
      <c r="A315" t="s">
        <v>1270</v>
      </c>
      <c r="B315" t="s">
        <v>1271</v>
      </c>
      <c r="C315" t="s">
        <v>881</v>
      </c>
      <c r="D315" s="64">
        <v>2144.3000000000002</v>
      </c>
      <c r="E315" s="64">
        <v>424.5</v>
      </c>
      <c r="F315" s="64">
        <v>0</v>
      </c>
      <c r="G315" s="64">
        <v>2568.8000000000002</v>
      </c>
    </row>
    <row r="316" spans="1:7" x14ac:dyDescent="0.25">
      <c r="A316" t="s">
        <v>1272</v>
      </c>
      <c r="B316" t="s">
        <v>208</v>
      </c>
      <c r="C316" t="s">
        <v>881</v>
      </c>
      <c r="D316" s="64">
        <v>1960</v>
      </c>
      <c r="E316" s="64">
        <v>400</v>
      </c>
      <c r="F316" s="64">
        <v>0</v>
      </c>
      <c r="G316" s="64">
        <v>2360</v>
      </c>
    </row>
    <row r="317" spans="1:7" x14ac:dyDescent="0.25">
      <c r="A317" t="s">
        <v>1273</v>
      </c>
      <c r="B317" t="s">
        <v>724</v>
      </c>
      <c r="C317" t="s">
        <v>875</v>
      </c>
      <c r="D317" s="64">
        <v>397651.97</v>
      </c>
      <c r="E317" s="64">
        <v>32167.67</v>
      </c>
      <c r="F317" s="64">
        <v>0</v>
      </c>
      <c r="G317" s="64">
        <v>429819.64</v>
      </c>
    </row>
    <row r="318" spans="1:7" x14ac:dyDescent="0.25">
      <c r="A318" t="s">
        <v>1274</v>
      </c>
      <c r="B318" t="s">
        <v>184</v>
      </c>
      <c r="C318" t="s">
        <v>881</v>
      </c>
      <c r="D318" s="64">
        <v>287966.90999999997</v>
      </c>
      <c r="E318" s="64">
        <v>26806.38</v>
      </c>
      <c r="F318" s="64">
        <v>0</v>
      </c>
      <c r="G318" s="64">
        <v>314773.28999999998</v>
      </c>
    </row>
    <row r="319" spans="1:7" x14ac:dyDescent="0.25">
      <c r="A319" t="s">
        <v>1275</v>
      </c>
      <c r="B319" t="s">
        <v>185</v>
      </c>
      <c r="C319" t="s">
        <v>881</v>
      </c>
      <c r="D319" s="64">
        <v>109685.06</v>
      </c>
      <c r="E319" s="64">
        <v>5361.29</v>
      </c>
      <c r="F319" s="64">
        <v>0</v>
      </c>
      <c r="G319" s="64">
        <v>115046.35</v>
      </c>
    </row>
    <row r="320" spans="1:7" x14ac:dyDescent="0.25">
      <c r="A320" t="s">
        <v>1276</v>
      </c>
      <c r="B320" t="s">
        <v>1277</v>
      </c>
      <c r="C320" t="s">
        <v>875</v>
      </c>
      <c r="D320" s="64">
        <v>1972.18</v>
      </c>
      <c r="E320" s="64">
        <v>0</v>
      </c>
      <c r="F320" s="64">
        <v>0</v>
      </c>
      <c r="G320" s="64">
        <v>1972.18</v>
      </c>
    </row>
    <row r="321" spans="1:7" x14ac:dyDescent="0.25">
      <c r="A321" t="s">
        <v>1278</v>
      </c>
      <c r="B321" t="s">
        <v>1252</v>
      </c>
      <c r="C321" t="s">
        <v>875</v>
      </c>
      <c r="D321" s="64">
        <v>1972.18</v>
      </c>
      <c r="E321" s="64">
        <v>0</v>
      </c>
      <c r="F321" s="64">
        <v>0</v>
      </c>
      <c r="G321" s="64">
        <v>1972.18</v>
      </c>
    </row>
    <row r="322" spans="1:7" x14ac:dyDescent="0.25">
      <c r="A322" t="s">
        <v>1279</v>
      </c>
      <c r="B322" t="s">
        <v>1280</v>
      </c>
      <c r="C322" t="s">
        <v>881</v>
      </c>
      <c r="D322" s="64">
        <v>1972.18</v>
      </c>
      <c r="E322" s="64">
        <v>0</v>
      </c>
      <c r="F322" s="64">
        <v>0</v>
      </c>
      <c r="G322" s="64">
        <v>1972.18</v>
      </c>
    </row>
    <row r="323" spans="1:7" x14ac:dyDescent="0.25">
      <c r="A323" t="s">
        <v>1281</v>
      </c>
      <c r="B323" t="s">
        <v>728</v>
      </c>
      <c r="C323" t="s">
        <v>875</v>
      </c>
      <c r="D323" s="64">
        <v>15913.59</v>
      </c>
      <c r="E323" s="64">
        <v>724.35</v>
      </c>
      <c r="F323" s="64">
        <v>0</v>
      </c>
      <c r="G323" s="64">
        <v>16637.939999999999</v>
      </c>
    </row>
    <row r="324" spans="1:7" x14ac:dyDescent="0.25">
      <c r="A324" t="s">
        <v>1282</v>
      </c>
      <c r="B324" t="s">
        <v>728</v>
      </c>
      <c r="C324" t="s">
        <v>875</v>
      </c>
      <c r="D324" s="64">
        <v>15913.59</v>
      </c>
      <c r="E324" s="64">
        <v>724.35</v>
      </c>
      <c r="F324" s="64">
        <v>0</v>
      </c>
      <c r="G324" s="64">
        <v>16637.939999999999</v>
      </c>
    </row>
    <row r="325" spans="1:7" x14ac:dyDescent="0.25">
      <c r="A325" t="s">
        <v>1283</v>
      </c>
      <c r="B325" t="s">
        <v>174</v>
      </c>
      <c r="C325" t="s">
        <v>875</v>
      </c>
      <c r="D325" s="64">
        <v>15913.59</v>
      </c>
      <c r="E325" s="64">
        <v>724.35</v>
      </c>
      <c r="F325" s="64">
        <v>0</v>
      </c>
      <c r="G325" s="64">
        <v>16637.939999999999</v>
      </c>
    </row>
    <row r="326" spans="1:7" x14ac:dyDescent="0.25">
      <c r="A326" t="s">
        <v>1284</v>
      </c>
      <c r="B326" t="s">
        <v>732</v>
      </c>
      <c r="C326" t="s">
        <v>881</v>
      </c>
      <c r="D326" s="64">
        <v>315</v>
      </c>
      <c r="E326" s="64">
        <v>0</v>
      </c>
      <c r="F326" s="64">
        <v>0</v>
      </c>
      <c r="G326" s="64">
        <v>315</v>
      </c>
    </row>
    <row r="327" spans="1:7" x14ac:dyDescent="0.25">
      <c r="A327" t="s">
        <v>1285</v>
      </c>
      <c r="B327" t="s">
        <v>1286</v>
      </c>
      <c r="C327" t="s">
        <v>881</v>
      </c>
      <c r="D327" s="64">
        <v>3391.88</v>
      </c>
      <c r="E327" s="64">
        <v>0</v>
      </c>
      <c r="F327" s="64">
        <v>0</v>
      </c>
      <c r="G327" s="64">
        <v>3391.88</v>
      </c>
    </row>
    <row r="328" spans="1:7" x14ac:dyDescent="0.25">
      <c r="A328" t="s">
        <v>1287</v>
      </c>
      <c r="B328" t="s">
        <v>735</v>
      </c>
      <c r="C328" t="s">
        <v>881</v>
      </c>
      <c r="D328" s="64">
        <v>5470.71</v>
      </c>
      <c r="E328" s="64">
        <v>73</v>
      </c>
      <c r="F328" s="64">
        <v>0</v>
      </c>
      <c r="G328" s="64">
        <v>5543.71</v>
      </c>
    </row>
    <row r="329" spans="1:7" x14ac:dyDescent="0.25">
      <c r="A329" t="s">
        <v>1288</v>
      </c>
      <c r="B329" t="s">
        <v>271</v>
      </c>
      <c r="C329" t="s">
        <v>881</v>
      </c>
      <c r="D329" s="64">
        <v>2276.79</v>
      </c>
      <c r="E329" s="64">
        <v>64.8</v>
      </c>
      <c r="F329" s="64">
        <v>0</v>
      </c>
      <c r="G329" s="64">
        <v>2341.59</v>
      </c>
    </row>
    <row r="330" spans="1:7" x14ac:dyDescent="0.25">
      <c r="A330" t="s">
        <v>1289</v>
      </c>
      <c r="B330" t="s">
        <v>1290</v>
      </c>
      <c r="C330" t="s">
        <v>881</v>
      </c>
      <c r="D330" s="64">
        <v>2602.15</v>
      </c>
      <c r="E330" s="64">
        <v>5</v>
      </c>
      <c r="F330" s="64">
        <v>0</v>
      </c>
      <c r="G330" s="64">
        <v>2607.15</v>
      </c>
    </row>
    <row r="331" spans="1:7" x14ac:dyDescent="0.25">
      <c r="A331" t="s">
        <v>1291</v>
      </c>
      <c r="B331" t="s">
        <v>1292</v>
      </c>
      <c r="C331" t="s">
        <v>881</v>
      </c>
      <c r="D331" s="64">
        <v>1843.46</v>
      </c>
      <c r="E331" s="64">
        <v>102.65</v>
      </c>
      <c r="F331" s="64">
        <v>0</v>
      </c>
      <c r="G331" s="64">
        <v>1946.11</v>
      </c>
    </row>
    <row r="332" spans="1:7" x14ac:dyDescent="0.25">
      <c r="A332" t="s">
        <v>1293</v>
      </c>
      <c r="B332" t="s">
        <v>1294</v>
      </c>
      <c r="C332" t="s">
        <v>881</v>
      </c>
      <c r="D332" s="64">
        <v>13.6</v>
      </c>
      <c r="E332" s="64">
        <v>478.9</v>
      </c>
      <c r="F332" s="64">
        <v>0</v>
      </c>
      <c r="G332" s="64">
        <v>492.5</v>
      </c>
    </row>
    <row r="333" spans="1:7" x14ac:dyDescent="0.25">
      <c r="A333" t="s">
        <v>1295</v>
      </c>
      <c r="B333" t="s">
        <v>187</v>
      </c>
      <c r="C333" t="s">
        <v>875</v>
      </c>
      <c r="D333" s="64">
        <v>913309.07</v>
      </c>
      <c r="E333" s="64">
        <v>72488.44</v>
      </c>
      <c r="F333" s="64">
        <v>0</v>
      </c>
      <c r="G333" s="64">
        <v>985797.51</v>
      </c>
    </row>
    <row r="334" spans="1:7" x14ac:dyDescent="0.25">
      <c r="A334" t="s">
        <v>1296</v>
      </c>
      <c r="B334" t="s">
        <v>187</v>
      </c>
      <c r="C334" t="s">
        <v>875</v>
      </c>
      <c r="D334" s="64">
        <v>913309.07</v>
      </c>
      <c r="E334" s="64">
        <v>72488.44</v>
      </c>
      <c r="F334" s="64">
        <v>0</v>
      </c>
      <c r="G334" s="64">
        <v>985797.51</v>
      </c>
    </row>
    <row r="335" spans="1:7" x14ac:dyDescent="0.25">
      <c r="A335" t="s">
        <v>1297</v>
      </c>
      <c r="B335" t="s">
        <v>174</v>
      </c>
      <c r="C335" t="s">
        <v>875</v>
      </c>
      <c r="D335" s="64">
        <v>913309.07</v>
      </c>
      <c r="E335" s="64">
        <v>72488.44</v>
      </c>
      <c r="F335" s="64">
        <v>0</v>
      </c>
      <c r="G335" s="64">
        <v>985797.51</v>
      </c>
    </row>
    <row r="336" spans="1:7" x14ac:dyDescent="0.25">
      <c r="A336" t="s">
        <v>1298</v>
      </c>
      <c r="B336" t="s">
        <v>188</v>
      </c>
      <c r="C336" t="s">
        <v>881</v>
      </c>
      <c r="D336" s="64">
        <v>934.84</v>
      </c>
      <c r="E336" s="64">
        <v>0</v>
      </c>
      <c r="F336" s="64">
        <v>0</v>
      </c>
      <c r="G336" s="64">
        <v>934.84</v>
      </c>
    </row>
    <row r="337" spans="1:7" x14ac:dyDescent="0.25">
      <c r="A337" t="s">
        <v>1299</v>
      </c>
      <c r="B337" t="s">
        <v>189</v>
      </c>
      <c r="C337" t="s">
        <v>881</v>
      </c>
      <c r="D337" s="64">
        <v>580</v>
      </c>
      <c r="E337" s="64">
        <v>0</v>
      </c>
      <c r="F337" s="64">
        <v>0</v>
      </c>
      <c r="G337" s="64">
        <v>580</v>
      </c>
    </row>
    <row r="338" spans="1:7" x14ac:dyDescent="0.25">
      <c r="A338" t="s">
        <v>1300</v>
      </c>
      <c r="B338" t="s">
        <v>190</v>
      </c>
      <c r="C338" t="s">
        <v>881</v>
      </c>
      <c r="D338" s="64">
        <v>266.7</v>
      </c>
      <c r="E338" s="64">
        <v>0</v>
      </c>
      <c r="F338" s="64">
        <v>0</v>
      </c>
      <c r="G338" s="64">
        <v>266.7</v>
      </c>
    </row>
    <row r="339" spans="1:7" x14ac:dyDescent="0.25">
      <c r="A339" t="s">
        <v>1301</v>
      </c>
      <c r="B339" t="s">
        <v>1302</v>
      </c>
      <c r="C339" t="s">
        <v>881</v>
      </c>
      <c r="D339" s="64">
        <v>1086.8</v>
      </c>
      <c r="E339" s="64">
        <v>207.91</v>
      </c>
      <c r="F339" s="64">
        <v>0</v>
      </c>
      <c r="G339" s="64">
        <v>1294.71</v>
      </c>
    </row>
    <row r="340" spans="1:7" x14ac:dyDescent="0.25">
      <c r="A340" t="s">
        <v>1303</v>
      </c>
      <c r="B340" t="s">
        <v>1304</v>
      </c>
      <c r="C340" t="s">
        <v>881</v>
      </c>
      <c r="D340" s="64">
        <v>4326</v>
      </c>
      <c r="E340" s="64">
        <v>0</v>
      </c>
      <c r="F340" s="64">
        <v>0</v>
      </c>
      <c r="G340" s="64">
        <v>4326</v>
      </c>
    </row>
    <row r="341" spans="1:7" x14ac:dyDescent="0.25">
      <c r="A341" t="s">
        <v>1305</v>
      </c>
      <c r="B341" t="s">
        <v>191</v>
      </c>
      <c r="C341" t="s">
        <v>881</v>
      </c>
      <c r="D341" s="64">
        <v>34739.24</v>
      </c>
      <c r="E341" s="64">
        <v>875.39</v>
      </c>
      <c r="F341" s="64">
        <v>0</v>
      </c>
      <c r="G341" s="64">
        <v>35614.629999999997</v>
      </c>
    </row>
    <row r="342" spans="1:7" x14ac:dyDescent="0.25">
      <c r="A342" t="s">
        <v>1306</v>
      </c>
      <c r="B342" t="s">
        <v>1307</v>
      </c>
      <c r="C342" t="s">
        <v>881</v>
      </c>
      <c r="D342" s="64">
        <v>6090.8</v>
      </c>
      <c r="E342" s="64">
        <v>0</v>
      </c>
      <c r="F342" s="64">
        <v>0</v>
      </c>
      <c r="G342" s="64">
        <v>6090.8</v>
      </c>
    </row>
    <row r="343" spans="1:7" x14ac:dyDescent="0.25">
      <c r="A343" t="s">
        <v>1308</v>
      </c>
      <c r="B343" t="s">
        <v>1309</v>
      </c>
      <c r="C343" t="s">
        <v>881</v>
      </c>
      <c r="D343" s="64">
        <v>102085.53</v>
      </c>
      <c r="E343" s="64">
        <v>1982.95</v>
      </c>
      <c r="F343" s="64">
        <v>0</v>
      </c>
      <c r="G343" s="64">
        <v>104068.48</v>
      </c>
    </row>
    <row r="344" spans="1:7" x14ac:dyDescent="0.25">
      <c r="A344" t="s">
        <v>1310</v>
      </c>
      <c r="B344" t="s">
        <v>751</v>
      </c>
      <c r="C344" t="s">
        <v>881</v>
      </c>
      <c r="D344" s="64">
        <v>1250</v>
      </c>
      <c r="E344" s="64">
        <v>500</v>
      </c>
      <c r="F344" s="64">
        <v>0</v>
      </c>
      <c r="G344" s="64">
        <v>1750</v>
      </c>
    </row>
    <row r="345" spans="1:7" x14ac:dyDescent="0.25">
      <c r="A345" t="s">
        <v>1311</v>
      </c>
      <c r="B345" t="s">
        <v>193</v>
      </c>
      <c r="C345" t="s">
        <v>881</v>
      </c>
      <c r="D345" s="64">
        <v>148979.07999999999</v>
      </c>
      <c r="E345" s="64">
        <v>5563.38</v>
      </c>
      <c r="F345" s="64">
        <v>0</v>
      </c>
      <c r="G345" s="64">
        <v>154542.46</v>
      </c>
    </row>
    <row r="346" spans="1:7" x14ac:dyDescent="0.25">
      <c r="A346" t="s">
        <v>1311</v>
      </c>
      <c r="B346" t="s">
        <v>1312</v>
      </c>
      <c r="C346" t="s">
        <v>881</v>
      </c>
      <c r="D346" s="64">
        <v>11521.86</v>
      </c>
      <c r="E346" s="64">
        <v>0</v>
      </c>
      <c r="F346" s="64">
        <v>0</v>
      </c>
      <c r="G346" s="64">
        <v>11521.86</v>
      </c>
    </row>
    <row r="347" spans="1:7" x14ac:dyDescent="0.25">
      <c r="A347" t="s">
        <v>1313</v>
      </c>
      <c r="B347" t="s">
        <v>1314</v>
      </c>
      <c r="C347" t="s">
        <v>881</v>
      </c>
      <c r="D347" s="64">
        <v>1255</v>
      </c>
      <c r="E347" s="64">
        <v>0</v>
      </c>
      <c r="F347" s="64">
        <v>0</v>
      </c>
      <c r="G347" s="64">
        <v>1255</v>
      </c>
    </row>
    <row r="348" spans="1:7" x14ac:dyDescent="0.25">
      <c r="A348" t="s">
        <v>1315</v>
      </c>
      <c r="B348" t="s">
        <v>274</v>
      </c>
      <c r="C348" t="s">
        <v>881</v>
      </c>
      <c r="D348" s="64">
        <v>95878.33</v>
      </c>
      <c r="E348" s="64">
        <v>5968.52</v>
      </c>
      <c r="F348" s="64">
        <v>0</v>
      </c>
      <c r="G348" s="64">
        <v>101846.85</v>
      </c>
    </row>
    <row r="349" spans="1:7" x14ac:dyDescent="0.25">
      <c r="A349" t="s">
        <v>1316</v>
      </c>
      <c r="B349" t="s">
        <v>1317</v>
      </c>
      <c r="C349" t="s">
        <v>881</v>
      </c>
      <c r="D349" s="64">
        <v>0</v>
      </c>
      <c r="E349" s="64">
        <v>36619.620000000003</v>
      </c>
      <c r="F349" s="64">
        <v>0</v>
      </c>
      <c r="G349" s="64">
        <v>36619.620000000003</v>
      </c>
    </row>
    <row r="350" spans="1:7" x14ac:dyDescent="0.25">
      <c r="A350" t="s">
        <v>1318</v>
      </c>
      <c r="B350" t="s">
        <v>275</v>
      </c>
      <c r="C350" t="s">
        <v>881</v>
      </c>
      <c r="D350" s="64">
        <v>110</v>
      </c>
      <c r="E350" s="64">
        <v>0</v>
      </c>
      <c r="F350" s="64">
        <v>0</v>
      </c>
      <c r="G350" s="64">
        <v>110</v>
      </c>
    </row>
    <row r="351" spans="1:7" x14ac:dyDescent="0.25">
      <c r="A351" t="s">
        <v>1319</v>
      </c>
      <c r="B351" t="s">
        <v>195</v>
      </c>
      <c r="C351" t="s">
        <v>881</v>
      </c>
      <c r="D351" s="64">
        <v>328.56</v>
      </c>
      <c r="E351" s="64">
        <v>0</v>
      </c>
      <c r="F351" s="64">
        <v>0</v>
      </c>
      <c r="G351" s="64">
        <v>328.56</v>
      </c>
    </row>
    <row r="352" spans="1:7" x14ac:dyDescent="0.25">
      <c r="A352" t="s">
        <v>1320</v>
      </c>
      <c r="B352" t="s">
        <v>196</v>
      </c>
      <c r="C352" t="s">
        <v>881</v>
      </c>
      <c r="D352" s="64">
        <v>5330</v>
      </c>
      <c r="E352" s="64">
        <v>0</v>
      </c>
      <c r="F352" s="64">
        <v>0</v>
      </c>
      <c r="G352" s="64">
        <v>5330</v>
      </c>
    </row>
    <row r="353" spans="1:7" x14ac:dyDescent="0.25">
      <c r="A353" t="s">
        <v>1321</v>
      </c>
      <c r="B353" t="s">
        <v>1322</v>
      </c>
      <c r="C353" t="s">
        <v>881</v>
      </c>
      <c r="D353" s="64">
        <v>7112.78</v>
      </c>
      <c r="E353" s="64">
        <v>0</v>
      </c>
      <c r="F353" s="64">
        <v>0</v>
      </c>
      <c r="G353" s="64">
        <v>7112.78</v>
      </c>
    </row>
    <row r="354" spans="1:7" x14ac:dyDescent="0.25">
      <c r="A354" t="s">
        <v>1323</v>
      </c>
      <c r="B354" t="s">
        <v>198</v>
      </c>
      <c r="C354" t="s">
        <v>881</v>
      </c>
      <c r="D354" s="64">
        <v>80532.08</v>
      </c>
      <c r="E354" s="64">
        <v>6635.26</v>
      </c>
      <c r="F354" s="64">
        <v>0</v>
      </c>
      <c r="G354" s="64">
        <v>87167.34</v>
      </c>
    </row>
    <row r="355" spans="1:7" x14ac:dyDescent="0.25">
      <c r="A355" t="s">
        <v>1324</v>
      </c>
      <c r="B355" t="s">
        <v>199</v>
      </c>
      <c r="C355" t="s">
        <v>881</v>
      </c>
      <c r="D355" s="64">
        <v>130408.32000000001</v>
      </c>
      <c r="E355" s="64">
        <v>2755.41</v>
      </c>
      <c r="F355" s="64">
        <v>0</v>
      </c>
      <c r="G355" s="64">
        <v>133163.73000000001</v>
      </c>
    </row>
    <row r="356" spans="1:7" x14ac:dyDescent="0.25">
      <c r="A356" t="s">
        <v>1325</v>
      </c>
      <c r="B356" t="s">
        <v>1326</v>
      </c>
      <c r="C356" t="s">
        <v>881</v>
      </c>
      <c r="D356" s="64">
        <v>0</v>
      </c>
      <c r="E356" s="64">
        <v>380</v>
      </c>
      <c r="F356" s="64">
        <v>0</v>
      </c>
      <c r="G356" s="64">
        <v>380</v>
      </c>
    </row>
    <row r="357" spans="1:7" x14ac:dyDescent="0.25">
      <c r="A357" t="s">
        <v>1327</v>
      </c>
      <c r="B357" t="s">
        <v>276</v>
      </c>
      <c r="C357" t="s">
        <v>881</v>
      </c>
      <c r="D357" s="64">
        <v>43982.13</v>
      </c>
      <c r="E357" s="64">
        <v>0</v>
      </c>
      <c r="F357" s="64">
        <v>0</v>
      </c>
      <c r="G357" s="64">
        <v>43982.13</v>
      </c>
    </row>
    <row r="358" spans="1:7" x14ac:dyDescent="0.25">
      <c r="A358" t="s">
        <v>1328</v>
      </c>
      <c r="B358" t="s">
        <v>1329</v>
      </c>
      <c r="C358" t="s">
        <v>881</v>
      </c>
      <c r="D358" s="64">
        <v>141356.41</v>
      </c>
      <c r="E358" s="64">
        <v>11000</v>
      </c>
      <c r="F358" s="64">
        <v>0</v>
      </c>
      <c r="G358" s="64">
        <v>152356.41</v>
      </c>
    </row>
    <row r="359" spans="1:7" x14ac:dyDescent="0.25">
      <c r="A359" t="s">
        <v>1330</v>
      </c>
      <c r="B359" t="s">
        <v>1331</v>
      </c>
      <c r="C359" t="s">
        <v>881</v>
      </c>
      <c r="D359" s="64">
        <v>95154.61</v>
      </c>
      <c r="E359" s="64">
        <v>0</v>
      </c>
      <c r="F359" s="64">
        <v>0</v>
      </c>
      <c r="G359" s="64">
        <v>95154.61</v>
      </c>
    </row>
    <row r="360" spans="1:7" x14ac:dyDescent="0.25">
      <c r="A360" t="s">
        <v>1332</v>
      </c>
      <c r="B360" t="s">
        <v>764</v>
      </c>
      <c r="C360" t="s">
        <v>875</v>
      </c>
      <c r="D360" s="64">
        <v>925467.39</v>
      </c>
      <c r="E360" s="64">
        <v>0</v>
      </c>
      <c r="F360" s="64">
        <v>0</v>
      </c>
      <c r="G360" s="64">
        <v>925467.39</v>
      </c>
    </row>
    <row r="361" spans="1:7" x14ac:dyDescent="0.25">
      <c r="A361" t="s">
        <v>1333</v>
      </c>
      <c r="B361" t="s">
        <v>764</v>
      </c>
      <c r="C361" t="s">
        <v>875</v>
      </c>
      <c r="D361" s="64">
        <v>925467.39</v>
      </c>
      <c r="E361" s="64">
        <v>0</v>
      </c>
      <c r="F361" s="64">
        <v>0</v>
      </c>
      <c r="G361" s="64">
        <v>925467.39</v>
      </c>
    </row>
    <row r="362" spans="1:7" x14ac:dyDescent="0.25">
      <c r="A362" t="s">
        <v>1334</v>
      </c>
      <c r="B362" t="s">
        <v>174</v>
      </c>
      <c r="C362" t="s">
        <v>875</v>
      </c>
      <c r="D362" s="64">
        <v>925467.39</v>
      </c>
      <c r="E362" s="64">
        <v>0</v>
      </c>
      <c r="F362" s="64">
        <v>0</v>
      </c>
      <c r="G362" s="64">
        <v>925467.39</v>
      </c>
    </row>
    <row r="363" spans="1:7" x14ac:dyDescent="0.25">
      <c r="A363" t="s">
        <v>1335</v>
      </c>
      <c r="B363" t="s">
        <v>219</v>
      </c>
      <c r="C363" t="s">
        <v>881</v>
      </c>
      <c r="D363" s="64">
        <v>925467.39</v>
      </c>
      <c r="E363" s="64">
        <v>0</v>
      </c>
      <c r="F363" s="64">
        <v>0</v>
      </c>
      <c r="G363" s="64">
        <v>925467.39</v>
      </c>
    </row>
    <row r="364" spans="1:7" x14ac:dyDescent="0.25">
      <c r="A364" t="s">
        <v>1336</v>
      </c>
      <c r="B364" t="s">
        <v>1337</v>
      </c>
      <c r="C364" t="s">
        <v>875</v>
      </c>
      <c r="D364" s="64">
        <v>-263.05</v>
      </c>
      <c r="E364" s="64">
        <v>96156.68</v>
      </c>
      <c r="F364" s="64">
        <v>26134.99</v>
      </c>
      <c r="G364" s="64">
        <v>69758.64</v>
      </c>
    </row>
    <row r="365" spans="1:7" x14ac:dyDescent="0.25">
      <c r="A365" t="s">
        <v>1338</v>
      </c>
      <c r="B365" t="s">
        <v>1339</v>
      </c>
      <c r="C365" t="s">
        <v>875</v>
      </c>
      <c r="D365" s="64">
        <v>0</v>
      </c>
      <c r="E365" s="64">
        <v>96156.68</v>
      </c>
      <c r="F365" s="64">
        <v>0</v>
      </c>
      <c r="G365" s="64">
        <v>96156.68</v>
      </c>
    </row>
    <row r="366" spans="1:7" x14ac:dyDescent="0.25">
      <c r="A366" t="s">
        <v>1340</v>
      </c>
      <c r="B366" t="s">
        <v>1341</v>
      </c>
      <c r="C366" t="s">
        <v>881</v>
      </c>
      <c r="D366" s="64">
        <v>0</v>
      </c>
      <c r="E366" s="64">
        <v>96156.68</v>
      </c>
      <c r="F366" s="64">
        <v>0</v>
      </c>
      <c r="G366" s="64">
        <v>96156.68</v>
      </c>
    </row>
    <row r="367" spans="1:7" x14ac:dyDescent="0.25">
      <c r="A367" t="s">
        <v>1342</v>
      </c>
      <c r="B367" t="s">
        <v>207</v>
      </c>
      <c r="C367" t="s">
        <v>875</v>
      </c>
      <c r="D367" s="64">
        <v>-263.05</v>
      </c>
      <c r="E367" s="64">
        <v>0</v>
      </c>
      <c r="F367" s="64">
        <v>26134.99</v>
      </c>
      <c r="G367" s="64">
        <v>-26398.04</v>
      </c>
    </row>
    <row r="368" spans="1:7" x14ac:dyDescent="0.25">
      <c r="A368" t="s">
        <v>1343</v>
      </c>
      <c r="B368" t="s">
        <v>1344</v>
      </c>
      <c r="C368" t="s">
        <v>875</v>
      </c>
      <c r="D368" s="64">
        <v>-263.05</v>
      </c>
      <c r="E368" s="64">
        <v>0</v>
      </c>
      <c r="F368" s="64">
        <v>26134.99</v>
      </c>
      <c r="G368" s="64">
        <v>-26398.04</v>
      </c>
    </row>
    <row r="369" spans="1:7" x14ac:dyDescent="0.25">
      <c r="A369" t="s">
        <v>1345</v>
      </c>
      <c r="B369" t="s">
        <v>1456</v>
      </c>
      <c r="C369" t="s">
        <v>881</v>
      </c>
      <c r="D369" s="64">
        <v>0</v>
      </c>
      <c r="E369" s="64">
        <v>0</v>
      </c>
      <c r="F369" s="64">
        <v>6501.64</v>
      </c>
      <c r="G369" s="64">
        <v>-6501.64</v>
      </c>
    </row>
    <row r="370" spans="1:7" x14ac:dyDescent="0.25">
      <c r="A370" t="s">
        <v>1346</v>
      </c>
      <c r="B370" t="s">
        <v>1457</v>
      </c>
      <c r="C370" t="s">
        <v>881</v>
      </c>
      <c r="D370" s="64">
        <v>0</v>
      </c>
      <c r="E370" s="64">
        <v>0</v>
      </c>
      <c r="F370" s="64">
        <v>1448.97</v>
      </c>
      <c r="G370" s="64">
        <v>-1448.97</v>
      </c>
    </row>
    <row r="371" spans="1:7" x14ac:dyDescent="0.25">
      <c r="A371" t="s">
        <v>1347</v>
      </c>
      <c r="B371" t="s">
        <v>1458</v>
      </c>
      <c r="C371" t="s">
        <v>881</v>
      </c>
      <c r="D371" s="64">
        <v>0</v>
      </c>
      <c r="E371" s="64">
        <v>0</v>
      </c>
      <c r="F371" s="64">
        <v>424.6</v>
      </c>
      <c r="G371" s="64">
        <v>-424.6</v>
      </c>
    </row>
    <row r="372" spans="1:7" x14ac:dyDescent="0.25">
      <c r="A372" t="s">
        <v>1348</v>
      </c>
      <c r="B372" t="s">
        <v>1459</v>
      </c>
      <c r="C372" t="s">
        <v>881</v>
      </c>
      <c r="D372" s="64">
        <v>-263.05</v>
      </c>
      <c r="E372" s="64">
        <v>0</v>
      </c>
      <c r="F372" s="64">
        <v>17759.78</v>
      </c>
      <c r="G372" s="64">
        <v>-18022.830000000002</v>
      </c>
    </row>
    <row r="373" spans="1:7" x14ac:dyDescent="0.25">
      <c r="A373" t="s">
        <v>1349</v>
      </c>
      <c r="B373" t="s">
        <v>1350</v>
      </c>
      <c r="C373" t="s">
        <v>875</v>
      </c>
      <c r="D373" s="64">
        <v>-11124.7</v>
      </c>
      <c r="E373" s="64">
        <v>0</v>
      </c>
      <c r="F373" s="64">
        <v>6510.66</v>
      </c>
      <c r="G373" s="64">
        <v>-17635.36</v>
      </c>
    </row>
    <row r="374" spans="1:7" x14ac:dyDescent="0.25">
      <c r="A374" t="s">
        <v>1351</v>
      </c>
      <c r="B374" t="s">
        <v>1352</v>
      </c>
      <c r="C374" t="s">
        <v>875</v>
      </c>
      <c r="D374" s="64">
        <v>-11124.7</v>
      </c>
      <c r="E374" s="64">
        <v>0</v>
      </c>
      <c r="F374" s="64">
        <v>6510.66</v>
      </c>
      <c r="G374" s="64">
        <v>-17635.36</v>
      </c>
    </row>
    <row r="375" spans="1:7" x14ac:dyDescent="0.25">
      <c r="A375" t="s">
        <v>1353</v>
      </c>
      <c r="B375" t="s">
        <v>1354</v>
      </c>
      <c r="C375" t="s">
        <v>875</v>
      </c>
      <c r="D375" s="64">
        <v>-11124.7</v>
      </c>
      <c r="E375" s="64">
        <v>0</v>
      </c>
      <c r="F375" s="64">
        <v>6510.66</v>
      </c>
      <c r="G375" s="64">
        <v>-17635.36</v>
      </c>
    </row>
    <row r="376" spans="1:7" x14ac:dyDescent="0.25">
      <c r="A376" t="s">
        <v>1355</v>
      </c>
      <c r="B376" t="s">
        <v>1356</v>
      </c>
      <c r="C376" t="s">
        <v>881</v>
      </c>
      <c r="D376" s="64">
        <v>-11124.7</v>
      </c>
      <c r="E376" s="64">
        <v>0</v>
      </c>
      <c r="F376" s="64">
        <v>6510.66</v>
      </c>
      <c r="G376" s="64">
        <v>-17635.36</v>
      </c>
    </row>
    <row r="377" spans="1:7" x14ac:dyDescent="0.25">
      <c r="A377" t="s">
        <v>1357</v>
      </c>
      <c r="B377" t="s">
        <v>205</v>
      </c>
      <c r="C377" t="s">
        <v>875</v>
      </c>
      <c r="D377" s="64">
        <v>19121.330000000002</v>
      </c>
      <c r="E377" s="64">
        <v>558.59</v>
      </c>
      <c r="F377" s="64">
        <v>0</v>
      </c>
      <c r="G377" s="64">
        <v>19679.919999999998</v>
      </c>
    </row>
    <row r="378" spans="1:7" x14ac:dyDescent="0.25">
      <c r="A378" t="s">
        <v>1358</v>
      </c>
      <c r="B378" t="s">
        <v>205</v>
      </c>
      <c r="C378" t="s">
        <v>875</v>
      </c>
      <c r="D378" s="64">
        <v>19121.330000000002</v>
      </c>
      <c r="E378" s="64">
        <v>558.59</v>
      </c>
      <c r="F378" s="64">
        <v>0</v>
      </c>
      <c r="G378" s="64">
        <v>19679.919999999998</v>
      </c>
    </row>
    <row r="379" spans="1:7" x14ac:dyDescent="0.25">
      <c r="A379" t="s">
        <v>1359</v>
      </c>
      <c r="B379" t="s">
        <v>174</v>
      </c>
      <c r="C379" t="s">
        <v>875</v>
      </c>
      <c r="D379" s="64">
        <v>19121.330000000002</v>
      </c>
      <c r="E379" s="64">
        <v>558.59</v>
      </c>
      <c r="F379" s="64">
        <v>0</v>
      </c>
      <c r="G379" s="64">
        <v>19679.919999999998</v>
      </c>
    </row>
    <row r="380" spans="1:7" x14ac:dyDescent="0.25">
      <c r="A380" t="s">
        <v>1360</v>
      </c>
      <c r="B380" t="s">
        <v>206</v>
      </c>
      <c r="C380" t="s">
        <v>881</v>
      </c>
      <c r="D380" s="64">
        <v>19121.330000000002</v>
      </c>
      <c r="E380" s="64">
        <v>558.59</v>
      </c>
      <c r="F380" s="64">
        <v>0</v>
      </c>
      <c r="G380" s="64">
        <v>19679.919999999998</v>
      </c>
    </row>
    <row r="381" spans="1:7" x14ac:dyDescent="0.25">
      <c r="A381" t="s">
        <v>1361</v>
      </c>
      <c r="B381" t="s">
        <v>200</v>
      </c>
      <c r="C381" t="s">
        <v>875</v>
      </c>
      <c r="D381" s="64">
        <v>226335.09</v>
      </c>
      <c r="E381" s="64">
        <v>21494.71</v>
      </c>
      <c r="F381" s="64">
        <v>0</v>
      </c>
      <c r="G381" s="64">
        <v>247829.8</v>
      </c>
    </row>
    <row r="382" spans="1:7" x14ac:dyDescent="0.25">
      <c r="A382" t="s">
        <v>1362</v>
      </c>
      <c r="B382" t="s">
        <v>200</v>
      </c>
      <c r="C382" t="s">
        <v>875</v>
      </c>
      <c r="D382" s="64">
        <v>226335.09</v>
      </c>
      <c r="E382" s="64">
        <v>21494.71</v>
      </c>
      <c r="F382" s="64">
        <v>0</v>
      </c>
      <c r="G382" s="64">
        <v>247829.8</v>
      </c>
    </row>
    <row r="383" spans="1:7" x14ac:dyDescent="0.25">
      <c r="A383" t="s">
        <v>1363</v>
      </c>
      <c r="B383" t="s">
        <v>1364</v>
      </c>
      <c r="C383" t="s">
        <v>875</v>
      </c>
      <c r="D383" s="64">
        <v>154.13</v>
      </c>
      <c r="E383" s="64">
        <v>45.34</v>
      </c>
      <c r="F383" s="64">
        <v>0</v>
      </c>
      <c r="G383" s="64">
        <v>199.47</v>
      </c>
    </row>
    <row r="384" spans="1:7" x14ac:dyDescent="0.25">
      <c r="A384" t="s">
        <v>1365</v>
      </c>
      <c r="B384" t="s">
        <v>392</v>
      </c>
      <c r="C384" t="s">
        <v>881</v>
      </c>
      <c r="D384" s="64">
        <v>154.13</v>
      </c>
      <c r="E384" s="64">
        <v>45.34</v>
      </c>
      <c r="F384" s="64">
        <v>0</v>
      </c>
      <c r="G384" s="64">
        <v>199.47</v>
      </c>
    </row>
    <row r="385" spans="1:7" x14ac:dyDescent="0.25">
      <c r="A385" t="s">
        <v>1366</v>
      </c>
      <c r="B385" t="s">
        <v>775</v>
      </c>
      <c r="C385" t="s">
        <v>875</v>
      </c>
      <c r="D385" s="64">
        <v>25219.69</v>
      </c>
      <c r="E385" s="64">
        <v>2309.88</v>
      </c>
      <c r="F385" s="64">
        <v>0</v>
      </c>
      <c r="G385" s="64">
        <v>27529.57</v>
      </c>
    </row>
    <row r="386" spans="1:7" x14ac:dyDescent="0.25">
      <c r="A386" t="s">
        <v>1367</v>
      </c>
      <c r="B386" t="s">
        <v>201</v>
      </c>
      <c r="C386" t="s">
        <v>881</v>
      </c>
      <c r="D386" s="64">
        <v>25219.69</v>
      </c>
      <c r="E386" s="64">
        <v>2309.88</v>
      </c>
      <c r="F386" s="64">
        <v>0</v>
      </c>
      <c r="G386" s="64">
        <v>27529.57</v>
      </c>
    </row>
    <row r="387" spans="1:7" x14ac:dyDescent="0.25">
      <c r="A387" t="s">
        <v>1368</v>
      </c>
      <c r="B387" t="s">
        <v>109</v>
      </c>
      <c r="C387" t="s">
        <v>875</v>
      </c>
      <c r="D387" s="64">
        <v>195000.97</v>
      </c>
      <c r="E387" s="64">
        <v>17727.349999999999</v>
      </c>
      <c r="F387" s="64">
        <v>0</v>
      </c>
      <c r="G387" s="64">
        <v>212728.32000000001</v>
      </c>
    </row>
    <row r="388" spans="1:7" x14ac:dyDescent="0.25">
      <c r="A388" t="s">
        <v>1369</v>
      </c>
      <c r="B388" t="s">
        <v>202</v>
      </c>
      <c r="C388" t="s">
        <v>881</v>
      </c>
      <c r="D388" s="64">
        <v>195000.97</v>
      </c>
      <c r="E388" s="64">
        <v>17727.349999999999</v>
      </c>
      <c r="F388" s="64">
        <v>0</v>
      </c>
      <c r="G388" s="64">
        <v>212728.32000000001</v>
      </c>
    </row>
    <row r="389" spans="1:7" x14ac:dyDescent="0.25">
      <c r="A389" t="s">
        <v>1370</v>
      </c>
      <c r="B389" t="s">
        <v>780</v>
      </c>
      <c r="C389" t="s">
        <v>875</v>
      </c>
      <c r="D389" s="64">
        <v>1949.33</v>
      </c>
      <c r="E389" s="64">
        <v>688.12</v>
      </c>
      <c r="F389" s="64">
        <v>0</v>
      </c>
      <c r="G389" s="64">
        <v>2637.45</v>
      </c>
    </row>
    <row r="390" spans="1:7" x14ac:dyDescent="0.25">
      <c r="A390" t="s">
        <v>1371</v>
      </c>
      <c r="B390" t="s">
        <v>204</v>
      </c>
      <c r="C390" t="s">
        <v>881</v>
      </c>
      <c r="D390" s="64">
        <v>1949.33</v>
      </c>
      <c r="E390" s="64">
        <v>688.12</v>
      </c>
      <c r="F390" s="64">
        <v>0</v>
      </c>
      <c r="G390" s="64">
        <v>2637.45</v>
      </c>
    </row>
    <row r="391" spans="1:7" x14ac:dyDescent="0.25">
      <c r="A391" t="s">
        <v>1372</v>
      </c>
      <c r="B391" t="s">
        <v>1373</v>
      </c>
      <c r="C391" t="s">
        <v>875</v>
      </c>
      <c r="D391" s="64">
        <v>4010.97</v>
      </c>
      <c r="E391" s="64">
        <v>724.02</v>
      </c>
      <c r="F391" s="64">
        <v>0</v>
      </c>
      <c r="G391" s="64">
        <v>4734.99</v>
      </c>
    </row>
    <row r="392" spans="1:7" x14ac:dyDescent="0.25">
      <c r="A392" t="s">
        <v>1374</v>
      </c>
      <c r="B392" t="s">
        <v>1375</v>
      </c>
      <c r="C392" t="s">
        <v>881</v>
      </c>
      <c r="D392" s="64">
        <v>4010.97</v>
      </c>
      <c r="E392" s="64">
        <v>724.02</v>
      </c>
      <c r="F392" s="64">
        <v>0</v>
      </c>
      <c r="G392" s="64">
        <v>4734.99</v>
      </c>
    </row>
    <row r="393" spans="1:7" x14ac:dyDescent="0.25">
      <c r="A393" t="s">
        <v>1376</v>
      </c>
      <c r="B393" t="s">
        <v>785</v>
      </c>
      <c r="C393" t="s">
        <v>875</v>
      </c>
      <c r="D393" s="64">
        <v>0</v>
      </c>
      <c r="E393" s="64">
        <v>9159.6299999999992</v>
      </c>
      <c r="F393" s="64">
        <v>0</v>
      </c>
      <c r="G393" s="64">
        <v>9159.6299999999992</v>
      </c>
    </row>
    <row r="394" spans="1:7" x14ac:dyDescent="0.25">
      <c r="A394" t="s">
        <v>1377</v>
      </c>
      <c r="B394" t="s">
        <v>1378</v>
      </c>
      <c r="C394" t="s">
        <v>875</v>
      </c>
      <c r="D394" s="64">
        <v>0</v>
      </c>
      <c r="E394" s="64">
        <v>9159.6299999999992</v>
      </c>
      <c r="F394" s="64">
        <v>0</v>
      </c>
      <c r="G394" s="64">
        <v>9159.6299999999992</v>
      </c>
    </row>
    <row r="395" spans="1:7" x14ac:dyDescent="0.25">
      <c r="A395" t="s">
        <v>1379</v>
      </c>
      <c r="B395" t="s">
        <v>1380</v>
      </c>
      <c r="C395" t="s">
        <v>875</v>
      </c>
      <c r="D395" s="64">
        <v>0</v>
      </c>
      <c r="E395" s="64">
        <v>9159.6299999999992</v>
      </c>
      <c r="F395" s="64">
        <v>0</v>
      </c>
      <c r="G395" s="64">
        <v>9159.6299999999992</v>
      </c>
    </row>
    <row r="396" spans="1:7" x14ac:dyDescent="0.25">
      <c r="A396" t="s">
        <v>1381</v>
      </c>
      <c r="B396" t="s">
        <v>1382</v>
      </c>
      <c r="C396" t="s">
        <v>881</v>
      </c>
      <c r="D396" s="64">
        <v>0</v>
      </c>
      <c r="E396" s="64">
        <v>9159.6299999999992</v>
      </c>
      <c r="F396" s="64">
        <v>0</v>
      </c>
      <c r="G396" s="64">
        <v>9159.6299999999992</v>
      </c>
    </row>
    <row r="397" spans="1:7" x14ac:dyDescent="0.25">
      <c r="A397" t="s">
        <v>1383</v>
      </c>
      <c r="B397" t="s">
        <v>790</v>
      </c>
      <c r="C397" t="s">
        <v>875</v>
      </c>
      <c r="D397" s="64">
        <v>-38801.56</v>
      </c>
      <c r="E397" s="64">
        <v>0</v>
      </c>
      <c r="F397" s="64">
        <v>1697.7</v>
      </c>
      <c r="G397" s="64">
        <v>-40499.26</v>
      </c>
    </row>
    <row r="398" spans="1:7" x14ac:dyDescent="0.25">
      <c r="A398" t="s">
        <v>1384</v>
      </c>
      <c r="B398" t="s">
        <v>1385</v>
      </c>
      <c r="C398" t="s">
        <v>875</v>
      </c>
      <c r="D398" s="64">
        <v>-38801.56</v>
      </c>
      <c r="E398" s="64">
        <v>0</v>
      </c>
      <c r="F398" s="64">
        <v>1697.7</v>
      </c>
      <c r="G398" s="64">
        <v>-40499.26</v>
      </c>
    </row>
    <row r="399" spans="1:7" x14ac:dyDescent="0.25">
      <c r="A399" t="s">
        <v>1386</v>
      </c>
      <c r="B399" t="s">
        <v>794</v>
      </c>
      <c r="C399" t="s">
        <v>875</v>
      </c>
      <c r="D399" s="64">
        <v>-38801.56</v>
      </c>
      <c r="E399" s="64">
        <v>0</v>
      </c>
      <c r="F399" s="64">
        <v>1697.7</v>
      </c>
      <c r="G399" s="64">
        <v>-40499.26</v>
      </c>
    </row>
    <row r="400" spans="1:7" x14ac:dyDescent="0.25">
      <c r="A400" t="s">
        <v>1387</v>
      </c>
      <c r="B400" t="s">
        <v>207</v>
      </c>
      <c r="C400" t="s">
        <v>875</v>
      </c>
      <c r="D400" s="64">
        <v>-38801.56</v>
      </c>
      <c r="E400" s="64">
        <v>0</v>
      </c>
      <c r="F400" s="64">
        <v>1697.7</v>
      </c>
      <c r="G400" s="64">
        <v>-40499.26</v>
      </c>
    </row>
    <row r="401" spans="1:7" x14ac:dyDescent="0.25">
      <c r="A401" t="s">
        <v>1388</v>
      </c>
      <c r="B401" t="s">
        <v>218</v>
      </c>
      <c r="C401" t="s">
        <v>881</v>
      </c>
      <c r="D401" s="64">
        <v>-3.02</v>
      </c>
      <c r="E401" s="64">
        <v>0</v>
      </c>
      <c r="F401" s="64">
        <v>0</v>
      </c>
      <c r="G401" s="64">
        <v>-3.02</v>
      </c>
    </row>
    <row r="402" spans="1:7" x14ac:dyDescent="0.25">
      <c r="A402" t="s">
        <v>1389</v>
      </c>
      <c r="B402" t="s">
        <v>1390</v>
      </c>
      <c r="C402" t="s">
        <v>881</v>
      </c>
      <c r="D402" s="64">
        <v>0</v>
      </c>
      <c r="E402" s="64">
        <v>0</v>
      </c>
      <c r="F402" s="64">
        <v>1697.7</v>
      </c>
      <c r="G402" s="64">
        <v>-1697.7</v>
      </c>
    </row>
    <row r="403" spans="1:7" x14ac:dyDescent="0.25">
      <c r="A403" t="s">
        <v>1391</v>
      </c>
      <c r="B403" t="s">
        <v>245</v>
      </c>
      <c r="C403" t="s">
        <v>881</v>
      </c>
      <c r="D403" s="64">
        <v>-38798.54</v>
      </c>
      <c r="E403" s="64">
        <v>0</v>
      </c>
      <c r="F403" s="64">
        <v>0</v>
      </c>
      <c r="G403" s="64">
        <v>-38798.54</v>
      </c>
    </row>
    <row r="404" spans="1:7" x14ac:dyDescent="0.25">
      <c r="A404" t="s">
        <v>1392</v>
      </c>
      <c r="B404" t="s">
        <v>1393</v>
      </c>
      <c r="C404" t="s">
        <v>875</v>
      </c>
      <c r="D404" s="64">
        <v>0.16</v>
      </c>
      <c r="E404" s="64">
        <v>0.08</v>
      </c>
      <c r="F404" s="64">
        <v>0</v>
      </c>
      <c r="G404" s="64">
        <v>0.24</v>
      </c>
    </row>
    <row r="405" spans="1:7" x14ac:dyDescent="0.25">
      <c r="A405" t="s">
        <v>1394</v>
      </c>
      <c r="B405" t="s">
        <v>1385</v>
      </c>
      <c r="C405" t="s">
        <v>875</v>
      </c>
      <c r="D405" s="64">
        <v>0.16</v>
      </c>
      <c r="E405" s="64">
        <v>0.08</v>
      </c>
      <c r="F405" s="64">
        <v>0</v>
      </c>
      <c r="G405" s="64">
        <v>0.24</v>
      </c>
    </row>
    <row r="406" spans="1:7" x14ac:dyDescent="0.25">
      <c r="A406" t="s">
        <v>1395</v>
      </c>
      <c r="B406" t="s">
        <v>785</v>
      </c>
      <c r="C406" t="s">
        <v>875</v>
      </c>
      <c r="D406" s="64">
        <v>0.16</v>
      </c>
      <c r="E406" s="64">
        <v>0.08</v>
      </c>
      <c r="F406" s="64">
        <v>0</v>
      </c>
      <c r="G406" s="64">
        <v>0.24</v>
      </c>
    </row>
    <row r="407" spans="1:7" x14ac:dyDescent="0.25">
      <c r="A407" t="s">
        <v>1396</v>
      </c>
      <c r="B407" t="s">
        <v>207</v>
      </c>
      <c r="C407" t="s">
        <v>875</v>
      </c>
      <c r="D407" s="64">
        <v>0.16</v>
      </c>
      <c r="E407" s="64">
        <v>0.08</v>
      </c>
      <c r="F407" s="64">
        <v>0</v>
      </c>
      <c r="G407" s="64">
        <v>0.24</v>
      </c>
    </row>
    <row r="408" spans="1:7" x14ac:dyDescent="0.25">
      <c r="A408" t="s">
        <v>1397</v>
      </c>
      <c r="B408" t="s">
        <v>1398</v>
      </c>
      <c r="C408" t="s">
        <v>881</v>
      </c>
      <c r="D408" s="64">
        <v>0.16</v>
      </c>
      <c r="E408" s="64">
        <v>0.08</v>
      </c>
      <c r="F408" s="64">
        <v>0</v>
      </c>
      <c r="G408" s="64">
        <v>0.24</v>
      </c>
    </row>
    <row r="409" spans="1:7" x14ac:dyDescent="0.25">
      <c r="A409" t="s">
        <v>1399</v>
      </c>
      <c r="B409" t="s">
        <v>801</v>
      </c>
      <c r="C409" t="s">
        <v>875</v>
      </c>
      <c r="D409" s="64">
        <v>-26217033.280000001</v>
      </c>
      <c r="E409" s="64">
        <v>12763679.310000001</v>
      </c>
      <c r="F409" s="64">
        <v>12924754.140000001</v>
      </c>
      <c r="G409" s="64">
        <v>-26378108.109999999</v>
      </c>
    </row>
    <row r="410" spans="1:7" x14ac:dyDescent="0.25">
      <c r="A410" t="s">
        <v>1400</v>
      </c>
      <c r="B410" t="s">
        <v>209</v>
      </c>
      <c r="C410" t="s">
        <v>875</v>
      </c>
      <c r="D410" s="64">
        <v>-51025696.359999999</v>
      </c>
      <c r="E410" s="64">
        <v>6597027.8399999999</v>
      </c>
      <c r="F410" s="64">
        <v>11705813.140000001</v>
      </c>
      <c r="G410" s="64">
        <v>-56134481.659999996</v>
      </c>
    </row>
    <row r="411" spans="1:7" x14ac:dyDescent="0.25">
      <c r="A411" t="s">
        <v>1401</v>
      </c>
      <c r="B411" t="s">
        <v>112</v>
      </c>
      <c r="C411" t="s">
        <v>875</v>
      </c>
      <c r="D411" s="64">
        <v>193588.42</v>
      </c>
      <c r="E411" s="64">
        <v>6597027.8399999999</v>
      </c>
      <c r="F411" s="64">
        <v>6066385.7000000002</v>
      </c>
      <c r="G411" s="64">
        <v>724230.56</v>
      </c>
    </row>
    <row r="412" spans="1:7" x14ac:dyDescent="0.25">
      <c r="A412" t="s">
        <v>1402</v>
      </c>
      <c r="B412" t="s">
        <v>805</v>
      </c>
      <c r="C412" t="s">
        <v>875</v>
      </c>
      <c r="D412" s="64">
        <v>-236284.84</v>
      </c>
      <c r="E412" s="64">
        <v>0</v>
      </c>
      <c r="F412" s="64">
        <v>25823.72</v>
      </c>
      <c r="G412" s="64">
        <v>-262108.56</v>
      </c>
    </row>
    <row r="413" spans="1:7" x14ac:dyDescent="0.25">
      <c r="A413" t="s">
        <v>1403</v>
      </c>
      <c r="B413" t="s">
        <v>211</v>
      </c>
      <c r="C413" t="s">
        <v>881</v>
      </c>
      <c r="D413" s="64">
        <v>-236284.84</v>
      </c>
      <c r="E413" s="64">
        <v>0</v>
      </c>
      <c r="F413" s="64">
        <v>25823.72</v>
      </c>
      <c r="G413" s="64">
        <v>-262108.56</v>
      </c>
    </row>
    <row r="414" spans="1:7" x14ac:dyDescent="0.25">
      <c r="A414" t="s">
        <v>1404</v>
      </c>
      <c r="B414" t="s">
        <v>668</v>
      </c>
      <c r="C414" t="s">
        <v>875</v>
      </c>
      <c r="D414" s="64">
        <v>0</v>
      </c>
      <c r="E414" s="64">
        <v>6036577.1799999997</v>
      </c>
      <c r="F414" s="64">
        <v>6036577.1799999997</v>
      </c>
      <c r="G414" s="64">
        <v>0</v>
      </c>
    </row>
    <row r="415" spans="1:7" x14ac:dyDescent="0.25">
      <c r="A415" t="s">
        <v>1405</v>
      </c>
      <c r="B415" t="s">
        <v>213</v>
      </c>
      <c r="C415" t="s">
        <v>881</v>
      </c>
      <c r="D415" s="64">
        <v>0</v>
      </c>
      <c r="E415" s="64">
        <v>6036577.1799999997</v>
      </c>
      <c r="F415" s="64">
        <v>6036577.1799999997</v>
      </c>
      <c r="G415" s="64">
        <v>0</v>
      </c>
    </row>
    <row r="416" spans="1:7" x14ac:dyDescent="0.25">
      <c r="A416" t="s">
        <v>1406</v>
      </c>
      <c r="B416" t="s">
        <v>811</v>
      </c>
      <c r="C416" t="s">
        <v>875</v>
      </c>
      <c r="D416" s="64">
        <v>678512.1</v>
      </c>
      <c r="E416" s="64">
        <v>560450.66</v>
      </c>
      <c r="F416" s="64">
        <v>0</v>
      </c>
      <c r="G416" s="64">
        <v>1238962.76</v>
      </c>
    </row>
    <row r="417" spans="1:7" x14ac:dyDescent="0.25">
      <c r="A417" t="s">
        <v>1407</v>
      </c>
      <c r="B417" t="s">
        <v>171</v>
      </c>
      <c r="C417" t="s">
        <v>881</v>
      </c>
      <c r="D417" s="64">
        <v>558420.09</v>
      </c>
      <c r="E417" s="64">
        <v>460534.93</v>
      </c>
      <c r="F417" s="64">
        <v>0</v>
      </c>
      <c r="G417" s="64">
        <v>1018955.02</v>
      </c>
    </row>
    <row r="418" spans="1:7" x14ac:dyDescent="0.25">
      <c r="A418" t="s">
        <v>1408</v>
      </c>
      <c r="B418" t="s">
        <v>170</v>
      </c>
      <c r="C418" t="s">
        <v>881</v>
      </c>
      <c r="D418" s="64">
        <v>120092.01</v>
      </c>
      <c r="E418" s="64">
        <v>99915.73</v>
      </c>
      <c r="F418" s="64">
        <v>0</v>
      </c>
      <c r="G418" s="64">
        <v>220007.74</v>
      </c>
    </row>
    <row r="419" spans="1:7" x14ac:dyDescent="0.25">
      <c r="A419" t="s">
        <v>1409</v>
      </c>
      <c r="B419" t="s">
        <v>277</v>
      </c>
      <c r="C419" t="s">
        <v>875</v>
      </c>
      <c r="D419" s="64">
        <v>-248638.84</v>
      </c>
      <c r="E419" s="64">
        <v>0</v>
      </c>
      <c r="F419" s="64">
        <v>3984.8</v>
      </c>
      <c r="G419" s="64">
        <v>-252623.64</v>
      </c>
    </row>
    <row r="420" spans="1:7" x14ac:dyDescent="0.25">
      <c r="A420" t="s">
        <v>1410</v>
      </c>
      <c r="B420" t="s">
        <v>210</v>
      </c>
      <c r="C420" t="s">
        <v>875</v>
      </c>
      <c r="D420" s="64">
        <v>-248638.84</v>
      </c>
      <c r="E420" s="64">
        <v>0</v>
      </c>
      <c r="F420" s="64">
        <v>3984.8</v>
      </c>
      <c r="G420" s="64">
        <v>-252623.64</v>
      </c>
    </row>
    <row r="421" spans="1:7" x14ac:dyDescent="0.25">
      <c r="A421" t="s">
        <v>1411</v>
      </c>
      <c r="B421" t="s">
        <v>212</v>
      </c>
      <c r="C421" t="s">
        <v>881</v>
      </c>
      <c r="D421" s="64">
        <v>-241690.36</v>
      </c>
      <c r="E421" s="64">
        <v>0</v>
      </c>
      <c r="F421" s="64">
        <v>3983.9</v>
      </c>
      <c r="G421" s="64">
        <v>-245674.26</v>
      </c>
    </row>
    <row r="422" spans="1:7" x14ac:dyDescent="0.25">
      <c r="A422" t="s">
        <v>1412</v>
      </c>
      <c r="B422" t="s">
        <v>1413</v>
      </c>
      <c r="C422" t="s">
        <v>881</v>
      </c>
      <c r="D422" s="64">
        <v>-6944.9</v>
      </c>
      <c r="E422" s="64">
        <v>0</v>
      </c>
      <c r="F422" s="64">
        <v>0.9</v>
      </c>
      <c r="G422" s="64">
        <v>-6945.8</v>
      </c>
    </row>
    <row r="423" spans="1:7" x14ac:dyDescent="0.25">
      <c r="A423" t="s">
        <v>1414</v>
      </c>
      <c r="B423" t="s">
        <v>839</v>
      </c>
      <c r="C423" t="s">
        <v>881</v>
      </c>
      <c r="D423" s="64">
        <v>-3.58</v>
      </c>
      <c r="E423" s="64">
        <v>0</v>
      </c>
      <c r="F423" s="64">
        <v>0</v>
      </c>
      <c r="G423" s="64">
        <v>-3.58</v>
      </c>
    </row>
    <row r="424" spans="1:7" x14ac:dyDescent="0.25">
      <c r="A424" t="s">
        <v>1415</v>
      </c>
      <c r="B424" t="s">
        <v>1385</v>
      </c>
      <c r="C424" t="s">
        <v>875</v>
      </c>
      <c r="D424" s="64">
        <v>-51219284.780000001</v>
      </c>
      <c r="E424" s="64">
        <v>0</v>
      </c>
      <c r="F424" s="64">
        <v>5639427.4400000004</v>
      </c>
      <c r="G424" s="64">
        <v>-56858712.219999999</v>
      </c>
    </row>
    <row r="425" spans="1:7" x14ac:dyDescent="0.25">
      <c r="A425" t="s">
        <v>1416</v>
      </c>
      <c r="B425" t="s">
        <v>277</v>
      </c>
      <c r="C425" t="s">
        <v>875</v>
      </c>
      <c r="D425" s="64">
        <v>-51219284.780000001</v>
      </c>
      <c r="E425" s="64">
        <v>0</v>
      </c>
      <c r="F425" s="64">
        <v>5639427.4400000004</v>
      </c>
      <c r="G425" s="64">
        <v>-56858712.219999999</v>
      </c>
    </row>
    <row r="426" spans="1:7" x14ac:dyDescent="0.25">
      <c r="A426" t="s">
        <v>1417</v>
      </c>
      <c r="B426" t="s">
        <v>214</v>
      </c>
      <c r="C426" t="s">
        <v>875</v>
      </c>
      <c r="D426" s="64">
        <v>-51219284.780000001</v>
      </c>
      <c r="E426" s="64">
        <v>0</v>
      </c>
      <c r="F426" s="64">
        <v>5639427.4400000004</v>
      </c>
      <c r="G426" s="64">
        <v>-56858712.219999999</v>
      </c>
    </row>
    <row r="427" spans="1:7" x14ac:dyDescent="0.25">
      <c r="A427" t="s">
        <v>1418</v>
      </c>
      <c r="B427" t="s">
        <v>99</v>
      </c>
      <c r="C427" t="s">
        <v>881</v>
      </c>
      <c r="D427" s="64">
        <v>-32450923.41</v>
      </c>
      <c r="E427" s="64">
        <v>0</v>
      </c>
      <c r="F427" s="64">
        <v>5639427.4400000004</v>
      </c>
      <c r="G427" s="64">
        <v>-38090350.850000001</v>
      </c>
    </row>
    <row r="428" spans="1:7" x14ac:dyDescent="0.25">
      <c r="A428" t="s">
        <v>1419</v>
      </c>
      <c r="B428" t="s">
        <v>103</v>
      </c>
      <c r="C428" t="s">
        <v>881</v>
      </c>
      <c r="D428" s="64">
        <v>-18768361.370000001</v>
      </c>
      <c r="E428" s="64">
        <v>0</v>
      </c>
      <c r="F428" s="64">
        <v>0</v>
      </c>
      <c r="G428" s="64">
        <v>-18768361.370000001</v>
      </c>
    </row>
    <row r="429" spans="1:7" x14ac:dyDescent="0.25">
      <c r="A429" t="s">
        <v>1420</v>
      </c>
      <c r="B429" t="s">
        <v>215</v>
      </c>
      <c r="C429" t="s">
        <v>875</v>
      </c>
      <c r="D429" s="64">
        <v>24808663.079999998</v>
      </c>
      <c r="E429" s="64">
        <v>6166651.4699999997</v>
      </c>
      <c r="F429" s="64">
        <v>1218941</v>
      </c>
      <c r="G429" s="64">
        <v>29756373.550000001</v>
      </c>
    </row>
    <row r="430" spans="1:7" x14ac:dyDescent="0.25">
      <c r="A430" t="s">
        <v>1421</v>
      </c>
      <c r="B430" t="s">
        <v>112</v>
      </c>
      <c r="C430" t="s">
        <v>875</v>
      </c>
      <c r="D430" s="64">
        <v>4528418.75</v>
      </c>
      <c r="E430" s="64">
        <v>3000064.47</v>
      </c>
      <c r="F430" s="64">
        <v>0</v>
      </c>
      <c r="G430" s="64">
        <v>7528483.2199999997</v>
      </c>
    </row>
    <row r="431" spans="1:7" x14ac:dyDescent="0.25">
      <c r="A431" t="s">
        <v>1422</v>
      </c>
      <c r="B431" t="s">
        <v>831</v>
      </c>
      <c r="C431" t="s">
        <v>875</v>
      </c>
      <c r="D431" s="64">
        <v>21.71</v>
      </c>
      <c r="E431" s="64">
        <v>0</v>
      </c>
      <c r="F431" s="64">
        <v>0</v>
      </c>
      <c r="G431" s="64">
        <v>21.71</v>
      </c>
    </row>
    <row r="432" spans="1:7" x14ac:dyDescent="0.25">
      <c r="A432" t="s">
        <v>1423</v>
      </c>
      <c r="B432" t="s">
        <v>833</v>
      </c>
      <c r="C432" t="s">
        <v>881</v>
      </c>
      <c r="D432" s="64">
        <v>21.71</v>
      </c>
      <c r="E432" s="64">
        <v>0</v>
      </c>
      <c r="F432" s="64">
        <v>0</v>
      </c>
      <c r="G432" s="64">
        <v>21.71</v>
      </c>
    </row>
    <row r="433" spans="1:7" x14ac:dyDescent="0.25">
      <c r="A433" t="s">
        <v>1424</v>
      </c>
      <c r="B433" t="s">
        <v>668</v>
      </c>
      <c r="C433" t="s">
        <v>875</v>
      </c>
      <c r="D433" s="64">
        <v>4455962.68</v>
      </c>
      <c r="E433" s="64">
        <v>3000000</v>
      </c>
      <c r="F433" s="64">
        <v>0</v>
      </c>
      <c r="G433" s="64">
        <v>7455962.6799999997</v>
      </c>
    </row>
    <row r="434" spans="1:7" x14ac:dyDescent="0.25">
      <c r="A434" t="s">
        <v>1425</v>
      </c>
      <c r="B434" t="s">
        <v>169</v>
      </c>
      <c r="C434" t="s">
        <v>881</v>
      </c>
      <c r="D434" s="64">
        <v>4252407.46</v>
      </c>
      <c r="E434" s="64">
        <v>3000000</v>
      </c>
      <c r="F434" s="64">
        <v>0</v>
      </c>
      <c r="G434" s="64">
        <v>7252407.46</v>
      </c>
    </row>
    <row r="435" spans="1:7" x14ac:dyDescent="0.25">
      <c r="A435" t="s">
        <v>1426</v>
      </c>
      <c r="B435" t="s">
        <v>1427</v>
      </c>
      <c r="C435" t="s">
        <v>881</v>
      </c>
      <c r="D435" s="64">
        <v>203555.22</v>
      </c>
      <c r="E435" s="64">
        <v>0</v>
      </c>
      <c r="F435" s="64">
        <v>0</v>
      </c>
      <c r="G435" s="64">
        <v>203555.22</v>
      </c>
    </row>
    <row r="436" spans="1:7" x14ac:dyDescent="0.25">
      <c r="A436" t="s">
        <v>1428</v>
      </c>
      <c r="B436" t="s">
        <v>216</v>
      </c>
      <c r="C436" t="s">
        <v>875</v>
      </c>
      <c r="D436" s="64">
        <v>72434.36</v>
      </c>
      <c r="E436" s="64">
        <v>64.47</v>
      </c>
      <c r="F436" s="64">
        <v>0</v>
      </c>
      <c r="G436" s="64">
        <v>72498.83</v>
      </c>
    </row>
    <row r="437" spans="1:7" x14ac:dyDescent="0.25">
      <c r="A437" t="s">
        <v>1429</v>
      </c>
      <c r="B437" t="s">
        <v>216</v>
      </c>
      <c r="C437" t="s">
        <v>875</v>
      </c>
      <c r="D437" s="64">
        <v>72434.36</v>
      </c>
      <c r="E437" s="64">
        <v>64.47</v>
      </c>
      <c r="F437" s="64">
        <v>0</v>
      </c>
      <c r="G437" s="64">
        <v>72498.83</v>
      </c>
    </row>
    <row r="438" spans="1:7" x14ac:dyDescent="0.25">
      <c r="A438" t="s">
        <v>1430</v>
      </c>
      <c r="B438" t="s">
        <v>839</v>
      </c>
      <c r="C438" t="s">
        <v>881</v>
      </c>
      <c r="D438" s="64">
        <v>675.48</v>
      </c>
      <c r="E438" s="64">
        <v>64.47</v>
      </c>
      <c r="F438" s="64">
        <v>0</v>
      </c>
      <c r="G438" s="64">
        <v>739.95</v>
      </c>
    </row>
    <row r="439" spans="1:7" x14ac:dyDescent="0.25">
      <c r="A439" t="s">
        <v>1431</v>
      </c>
      <c r="B439" t="s">
        <v>1432</v>
      </c>
      <c r="C439" t="s">
        <v>881</v>
      </c>
      <c r="D439" s="64">
        <v>71758.880000000005</v>
      </c>
      <c r="E439" s="64">
        <v>0</v>
      </c>
      <c r="F439" s="64">
        <v>0</v>
      </c>
      <c r="G439" s="64">
        <v>71758.880000000005</v>
      </c>
    </row>
    <row r="440" spans="1:7" x14ac:dyDescent="0.25">
      <c r="A440" t="s">
        <v>1433</v>
      </c>
      <c r="B440" t="s">
        <v>1385</v>
      </c>
      <c r="C440" t="s">
        <v>875</v>
      </c>
      <c r="D440" s="64">
        <v>20280244.329999998</v>
      </c>
      <c r="E440" s="64">
        <v>3166587</v>
      </c>
      <c r="F440" s="64">
        <v>1218941</v>
      </c>
      <c r="G440" s="64">
        <v>22227890.329999998</v>
      </c>
    </row>
    <row r="441" spans="1:7" x14ac:dyDescent="0.25">
      <c r="A441" t="s">
        <v>1434</v>
      </c>
      <c r="B441" t="s">
        <v>216</v>
      </c>
      <c r="C441" t="s">
        <v>875</v>
      </c>
      <c r="D441" s="64">
        <v>20280244.329999998</v>
      </c>
      <c r="E441" s="64">
        <v>3166587</v>
      </c>
      <c r="F441" s="64">
        <v>1218941</v>
      </c>
      <c r="G441" s="64">
        <v>22227890.329999998</v>
      </c>
    </row>
    <row r="442" spans="1:7" x14ac:dyDescent="0.25">
      <c r="A442" t="s">
        <v>1435</v>
      </c>
      <c r="B442" t="s">
        <v>217</v>
      </c>
      <c r="C442" t="s">
        <v>875</v>
      </c>
      <c r="D442" s="64">
        <v>20280244.329999998</v>
      </c>
      <c r="E442" s="64">
        <v>3166587</v>
      </c>
      <c r="F442" s="64">
        <v>1218941</v>
      </c>
      <c r="G442" s="64">
        <v>22227890.329999998</v>
      </c>
    </row>
    <row r="443" spans="1:7" x14ac:dyDescent="0.25">
      <c r="A443" t="s">
        <v>1436</v>
      </c>
      <c r="B443" t="s">
        <v>103</v>
      </c>
      <c r="C443" t="s">
        <v>881</v>
      </c>
      <c r="D443" s="64">
        <v>20280244.329999998</v>
      </c>
      <c r="E443" s="64">
        <v>3166587</v>
      </c>
      <c r="F443" s="64">
        <v>1218941</v>
      </c>
      <c r="G443" s="64">
        <v>22227890.329999998</v>
      </c>
    </row>
    <row r="444" spans="1:7" x14ac:dyDescent="0.25">
      <c r="A444" t="s">
        <v>1437</v>
      </c>
      <c r="B444" t="s">
        <v>846</v>
      </c>
      <c r="C444" t="s">
        <v>875</v>
      </c>
      <c r="D444" s="64">
        <v>-4075117.43</v>
      </c>
      <c r="E444" s="64">
        <v>358644.47999999998</v>
      </c>
      <c r="F444" s="64">
        <v>3000000</v>
      </c>
      <c r="G444" s="64">
        <v>-6716472.9500000002</v>
      </c>
    </row>
    <row r="445" spans="1:7" x14ac:dyDescent="0.25">
      <c r="A445" t="s">
        <v>1438</v>
      </c>
      <c r="B445" t="s">
        <v>848</v>
      </c>
      <c r="C445" t="s">
        <v>875</v>
      </c>
      <c r="D445" s="64">
        <v>177290.03</v>
      </c>
      <c r="E445" s="64">
        <v>358644.47999999998</v>
      </c>
      <c r="F445" s="64">
        <v>0</v>
      </c>
      <c r="G445" s="64">
        <v>535934.51</v>
      </c>
    </row>
    <row r="446" spans="1:7" x14ac:dyDescent="0.25">
      <c r="A446" t="s">
        <v>1439</v>
      </c>
      <c r="B446" t="s">
        <v>848</v>
      </c>
      <c r="C446" t="s">
        <v>875</v>
      </c>
      <c r="D446" s="64">
        <v>177290.03</v>
      </c>
      <c r="E446" s="64">
        <v>358644.47999999998</v>
      </c>
      <c r="F446" s="64">
        <v>0</v>
      </c>
      <c r="G446" s="64">
        <v>535934.51</v>
      </c>
    </row>
    <row r="447" spans="1:7" x14ac:dyDescent="0.25">
      <c r="A447" t="s">
        <v>1440</v>
      </c>
      <c r="B447" t="s">
        <v>1385</v>
      </c>
      <c r="C447" t="s">
        <v>875</v>
      </c>
      <c r="D447" s="64">
        <v>177290.03</v>
      </c>
      <c r="E447" s="64">
        <v>358644.47999999998</v>
      </c>
      <c r="F447" s="64">
        <v>0</v>
      </c>
      <c r="G447" s="64">
        <v>535934.51</v>
      </c>
    </row>
    <row r="448" spans="1:7" x14ac:dyDescent="0.25">
      <c r="A448" t="s">
        <v>1441</v>
      </c>
      <c r="B448" t="s">
        <v>852</v>
      </c>
      <c r="C448" t="s">
        <v>875</v>
      </c>
      <c r="D448" s="64">
        <v>51694.42</v>
      </c>
      <c r="E448" s="64">
        <v>96523.54</v>
      </c>
      <c r="F448" s="64">
        <v>0</v>
      </c>
      <c r="G448" s="64">
        <v>148217.96</v>
      </c>
    </row>
    <row r="449" spans="1:7" x14ac:dyDescent="0.25">
      <c r="A449" t="s">
        <v>1442</v>
      </c>
      <c r="B449" t="s">
        <v>220</v>
      </c>
      <c r="C449" t="s">
        <v>881</v>
      </c>
      <c r="D449" s="64">
        <v>51694.42</v>
      </c>
      <c r="E449" s="64">
        <v>96523.54</v>
      </c>
      <c r="F449" s="64">
        <v>0</v>
      </c>
      <c r="G449" s="64">
        <v>148217.96</v>
      </c>
    </row>
    <row r="450" spans="1:7" x14ac:dyDescent="0.25">
      <c r="A450" t="s">
        <v>1443</v>
      </c>
      <c r="B450" t="s">
        <v>855</v>
      </c>
      <c r="C450" t="s">
        <v>875</v>
      </c>
      <c r="D450" s="64">
        <v>125595.61</v>
      </c>
      <c r="E450" s="64">
        <v>262120.94</v>
      </c>
      <c r="F450" s="64">
        <v>0</v>
      </c>
      <c r="G450" s="64">
        <v>387716.55</v>
      </c>
    </row>
    <row r="451" spans="1:7" x14ac:dyDescent="0.25">
      <c r="A451" t="s">
        <v>1444</v>
      </c>
      <c r="B451" t="s">
        <v>221</v>
      </c>
      <c r="C451" t="s">
        <v>881</v>
      </c>
      <c r="D451" s="64">
        <v>125595.61</v>
      </c>
      <c r="E451" s="64">
        <v>262120.94</v>
      </c>
      <c r="F451" s="64">
        <v>0</v>
      </c>
      <c r="G451" s="64">
        <v>387716.55</v>
      </c>
    </row>
    <row r="452" spans="1:7" x14ac:dyDescent="0.25">
      <c r="A452" t="s">
        <v>1445</v>
      </c>
      <c r="B452" t="s">
        <v>858</v>
      </c>
      <c r="C452" t="s">
        <v>875</v>
      </c>
      <c r="D452" s="64">
        <v>-4252407.46</v>
      </c>
      <c r="E452" s="64">
        <v>0</v>
      </c>
      <c r="F452" s="64">
        <v>3000000</v>
      </c>
      <c r="G452" s="64">
        <v>-7252407.46</v>
      </c>
    </row>
    <row r="453" spans="1:7" x14ac:dyDescent="0.25">
      <c r="A453" t="s">
        <v>1446</v>
      </c>
      <c r="B453" t="s">
        <v>858</v>
      </c>
      <c r="C453" t="s">
        <v>875</v>
      </c>
      <c r="D453" s="64">
        <v>-4252407.46</v>
      </c>
      <c r="E453" s="64">
        <v>0</v>
      </c>
      <c r="F453" s="64">
        <v>3000000</v>
      </c>
      <c r="G453" s="64">
        <v>-7252407.46</v>
      </c>
    </row>
    <row r="454" spans="1:7" x14ac:dyDescent="0.25">
      <c r="A454" t="s">
        <v>1447</v>
      </c>
      <c r="B454" t="s">
        <v>1385</v>
      </c>
      <c r="C454" t="s">
        <v>875</v>
      </c>
      <c r="D454" s="64">
        <v>-4252407.46</v>
      </c>
      <c r="E454" s="64">
        <v>0</v>
      </c>
      <c r="F454" s="64">
        <v>3000000</v>
      </c>
      <c r="G454" s="64">
        <v>-7252407.46</v>
      </c>
    </row>
    <row r="455" spans="1:7" x14ac:dyDescent="0.25">
      <c r="A455" t="s">
        <v>1448</v>
      </c>
      <c r="B455" t="s">
        <v>222</v>
      </c>
      <c r="C455" t="s">
        <v>875</v>
      </c>
      <c r="D455" s="64">
        <v>-4252407.46</v>
      </c>
      <c r="E455" s="64">
        <v>0</v>
      </c>
      <c r="F455" s="64">
        <v>3000000</v>
      </c>
      <c r="G455" s="64">
        <v>-7252407.46</v>
      </c>
    </row>
    <row r="456" spans="1:7" x14ac:dyDescent="0.25">
      <c r="A456" t="s">
        <v>1449</v>
      </c>
      <c r="B456" t="s">
        <v>222</v>
      </c>
      <c r="C456" t="s">
        <v>875</v>
      </c>
      <c r="D456" s="64">
        <v>-4252407.46</v>
      </c>
      <c r="E456" s="64">
        <v>0</v>
      </c>
      <c r="F456" s="64">
        <v>3000000</v>
      </c>
      <c r="G456" s="64">
        <v>-7252407.46</v>
      </c>
    </row>
    <row r="457" spans="1:7" x14ac:dyDescent="0.25">
      <c r="A457" t="s">
        <v>1450</v>
      </c>
      <c r="B457" t="s">
        <v>222</v>
      </c>
      <c r="C457" t="s">
        <v>881</v>
      </c>
      <c r="D457" s="64">
        <v>-4252407.46</v>
      </c>
      <c r="E457" s="64">
        <v>0</v>
      </c>
      <c r="F457" s="64">
        <v>3000000</v>
      </c>
      <c r="G457" s="64">
        <v>-7252407.46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BP DMEP 2019</vt:lpstr>
      <vt:lpstr>BP DMED)</vt:lpstr>
      <vt:lpstr>BP DMEE</vt:lpstr>
      <vt:lpstr>DRE DMEP 2019</vt:lpstr>
      <vt:lpstr>DRA DMEP 2019</vt:lpstr>
      <vt:lpstr>DMPL DMEP 2019</vt:lpstr>
      <vt:lpstr>DFC DMEP 2019</vt:lpstr>
      <vt:lpstr>balancete 12-2015</vt:lpstr>
      <vt:lpstr>balancete 12-16</vt:lpstr>
      <vt:lpstr>Balancete 12-16 v5-4-17</vt:lpstr>
      <vt:lpstr>Balancete 12-2017</vt:lpstr>
      <vt:lpstr>Balancete 12-16 v11-4-17</vt:lpstr>
      <vt:lpstr>RAZÃO LUCROS ACUMULADOS-16</vt:lpstr>
      <vt:lpstr>'BP DMEP 2019'!Area_de_impressao</vt:lpstr>
      <vt:lpstr>'DFC DMEP 2019'!Area_de_impressao</vt:lpstr>
      <vt:lpstr>'DMPL DMEP 2019'!Area_de_impressao</vt:lpstr>
      <vt:lpstr>'DRE DMEP 2019'!Area_de_impressao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mbezerra</dc:creator>
  <cp:lastModifiedBy>Geisa Cristine Moreira</cp:lastModifiedBy>
  <cp:lastPrinted>2020-03-16T17:26:44Z</cp:lastPrinted>
  <dcterms:created xsi:type="dcterms:W3CDTF">2012-05-11T16:06:40Z</dcterms:created>
  <dcterms:modified xsi:type="dcterms:W3CDTF">2020-06-01T12:13:31Z</dcterms:modified>
</cp:coreProperties>
</file>